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denek.kaplan\AppData\Local\Microsoft\Windows\Temporary Internet Files\Content.MSO\"/>
    </mc:Choice>
  </mc:AlternateContent>
  <bookViews>
    <workbookView xWindow="0" yWindow="0" windowWidth="28800" windowHeight="12225" tabRatio="619"/>
  </bookViews>
  <sheets>
    <sheet name="Captions" sheetId="21" r:id="rId1"/>
    <sheet name="El. Append. 1 Localities" sheetId="14" r:id="rId2"/>
    <sheet name="El. Append. 2 AFLP" sheetId="13" r:id="rId3"/>
    <sheet name="El. Append. 3 Genome size" sheetId="15" r:id="rId4"/>
    <sheet name="El. Append. 4 Genomic GC %" sheetId="16" r:id="rId5"/>
    <sheet name="El. Append. 5 Achene" sheetId="17" r:id="rId6"/>
    <sheet name="El. Append. 6 Corolla" sheetId="19" r:id="rId7"/>
    <sheet name="El. Append. 7 Pappus" sheetId="18" r:id="rId8"/>
    <sheet name="El. Append. 8 PCoA" sheetId="20" r:id="rId9"/>
  </sheets>
  <calcPr calcId="114210"/>
</workbook>
</file>

<file path=xl/calcChain.xml><?xml version="1.0" encoding="utf-8"?>
<calcChain xmlns="http://schemas.openxmlformats.org/spreadsheetml/2006/main">
  <c r="D240" i="17" l="1"/>
  <c r="D252" i="17"/>
  <c r="T35" i="15"/>
  <c r="T36" i="15"/>
  <c r="U335" i="19"/>
  <c r="U334" i="19"/>
  <c r="U333" i="19"/>
  <c r="U332" i="19"/>
  <c r="U331" i="19"/>
  <c r="U330" i="19"/>
  <c r="T335" i="19"/>
  <c r="T334" i="19"/>
  <c r="T333" i="19"/>
  <c r="T332" i="19"/>
  <c r="T331" i="19"/>
  <c r="T330" i="19"/>
  <c r="S335" i="19"/>
  <c r="S334" i="19"/>
  <c r="S333" i="19"/>
  <c r="S332" i="19"/>
  <c r="S331" i="19"/>
  <c r="S330" i="19"/>
  <c r="P335" i="19"/>
  <c r="P334" i="19"/>
  <c r="P333" i="19"/>
  <c r="P332" i="19"/>
  <c r="P331" i="19"/>
  <c r="P330" i="19"/>
  <c r="P323" i="19"/>
  <c r="P322" i="19"/>
  <c r="P321" i="19"/>
  <c r="P320" i="19"/>
  <c r="P319" i="19"/>
  <c r="P318" i="19"/>
  <c r="O335" i="19"/>
  <c r="O334" i="19"/>
  <c r="O333" i="19"/>
  <c r="O332" i="19"/>
  <c r="O331" i="19"/>
  <c r="O330" i="19"/>
  <c r="O323" i="19"/>
  <c r="O322" i="19"/>
  <c r="O321" i="19"/>
  <c r="O320" i="19"/>
  <c r="O319" i="19"/>
  <c r="O318" i="19"/>
  <c r="N335" i="19"/>
  <c r="N334" i="19"/>
  <c r="N333" i="19"/>
  <c r="N332" i="19"/>
  <c r="N331" i="19"/>
  <c r="N330" i="19"/>
  <c r="N329" i="19"/>
  <c r="N328" i="19"/>
  <c r="N327" i="19"/>
  <c r="N326" i="19"/>
  <c r="N325" i="19"/>
  <c r="N324" i="19"/>
  <c r="N323" i="19"/>
  <c r="N322" i="19"/>
  <c r="N321" i="19"/>
  <c r="N320" i="19"/>
  <c r="N319" i="19"/>
  <c r="N318" i="19"/>
  <c r="K335" i="19"/>
  <c r="K334" i="19"/>
  <c r="K333" i="19"/>
  <c r="K332" i="19"/>
  <c r="K331" i="19"/>
  <c r="K330" i="19"/>
  <c r="K323" i="19"/>
  <c r="K322" i="19"/>
  <c r="K321" i="19"/>
  <c r="K320" i="19"/>
  <c r="K319" i="19"/>
  <c r="K318" i="19"/>
  <c r="J335" i="19"/>
  <c r="J334" i="19"/>
  <c r="J333" i="19"/>
  <c r="J332" i="19"/>
  <c r="J331" i="19"/>
  <c r="J330" i="19"/>
  <c r="J323" i="19"/>
  <c r="J322" i="19"/>
  <c r="J321" i="19"/>
  <c r="J320" i="19"/>
  <c r="J319" i="19"/>
  <c r="J318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F335" i="19"/>
  <c r="F334" i="19"/>
  <c r="F333" i="19"/>
  <c r="F332" i="19"/>
  <c r="F331" i="19"/>
  <c r="F330" i="19"/>
  <c r="F323" i="19"/>
  <c r="F322" i="19"/>
  <c r="F321" i="19"/>
  <c r="F320" i="19"/>
  <c r="F319" i="19"/>
  <c r="F318" i="19"/>
  <c r="E335" i="19"/>
  <c r="E334" i="19"/>
  <c r="E333" i="19"/>
  <c r="E332" i="19"/>
  <c r="E331" i="19"/>
  <c r="E330" i="19"/>
  <c r="E323" i="19"/>
  <c r="E322" i="19"/>
  <c r="E321" i="19"/>
  <c r="E320" i="19"/>
  <c r="E319" i="19"/>
  <c r="E318" i="19"/>
  <c r="D335" i="19"/>
  <c r="D334" i="19"/>
  <c r="D333" i="19"/>
  <c r="D332" i="19"/>
  <c r="D331" i="19"/>
  <c r="D330" i="19"/>
  <c r="D329" i="19"/>
  <c r="D328" i="19"/>
  <c r="D327" i="19"/>
  <c r="D326" i="19"/>
  <c r="D325" i="19"/>
  <c r="D324" i="19"/>
  <c r="D323" i="19"/>
  <c r="D322" i="19"/>
  <c r="D321" i="19"/>
  <c r="D320" i="19"/>
  <c r="D319" i="19"/>
  <c r="D318" i="19"/>
  <c r="H159" i="19"/>
  <c r="H158" i="19"/>
  <c r="H157" i="19"/>
  <c r="H156" i="19"/>
  <c r="H155" i="19"/>
  <c r="H154" i="19"/>
  <c r="H153" i="19"/>
  <c r="H152" i="19"/>
  <c r="H151" i="19"/>
  <c r="H150" i="19"/>
  <c r="H139" i="19"/>
  <c r="H138" i="19"/>
  <c r="H149" i="19"/>
  <c r="H148" i="19"/>
  <c r="H147" i="19"/>
  <c r="H146" i="19"/>
  <c r="H145" i="19"/>
  <c r="H144" i="19"/>
  <c r="H143" i="19"/>
  <c r="H142" i="19"/>
  <c r="H141" i="19"/>
  <c r="H140" i="19"/>
  <c r="H117" i="19"/>
  <c r="H116" i="19"/>
  <c r="H115" i="19"/>
  <c r="H114" i="19"/>
  <c r="H113" i="19"/>
  <c r="H112" i="19"/>
  <c r="H111" i="19"/>
  <c r="H110" i="19"/>
  <c r="H109" i="19"/>
  <c r="H108" i="19"/>
  <c r="H107" i="19"/>
  <c r="H106" i="19"/>
  <c r="H105" i="19"/>
  <c r="H104" i="19"/>
  <c r="H103" i="19"/>
  <c r="H102" i="19"/>
  <c r="H101" i="19"/>
  <c r="H100" i="19"/>
  <c r="H99" i="19"/>
  <c r="H98" i="19"/>
  <c r="H97" i="19"/>
  <c r="H96" i="19"/>
  <c r="H95" i="19"/>
  <c r="H94" i="19"/>
  <c r="H93" i="19"/>
  <c r="H92" i="19"/>
  <c r="H91" i="19"/>
  <c r="H90" i="19"/>
  <c r="H89" i="19"/>
  <c r="H88" i="19"/>
  <c r="H87" i="19"/>
  <c r="H86" i="19"/>
  <c r="H85" i="19"/>
  <c r="H84" i="19"/>
  <c r="H83" i="19"/>
  <c r="H82" i="19"/>
  <c r="H81" i="19"/>
  <c r="H80" i="19"/>
  <c r="H79" i="19"/>
  <c r="H78" i="19"/>
  <c r="H77" i="19"/>
  <c r="H76" i="19"/>
  <c r="H75" i="19"/>
  <c r="H74" i="19"/>
  <c r="H73" i="19"/>
  <c r="H72" i="19"/>
  <c r="H71" i="19"/>
  <c r="H70" i="19"/>
  <c r="H69" i="19"/>
  <c r="H68" i="19"/>
  <c r="H137" i="19"/>
  <c r="H136" i="19"/>
  <c r="H135" i="19"/>
  <c r="H134" i="19"/>
  <c r="H133" i="19"/>
  <c r="H132" i="19"/>
  <c r="H131" i="19"/>
  <c r="H130" i="19"/>
  <c r="H129" i="19"/>
  <c r="H128" i="19"/>
  <c r="H127" i="19"/>
  <c r="H126" i="19"/>
  <c r="H125" i="19"/>
  <c r="H124" i="19"/>
  <c r="H123" i="19"/>
  <c r="H122" i="19"/>
  <c r="H121" i="19"/>
  <c r="H120" i="19"/>
  <c r="H119" i="19"/>
  <c r="H118" i="19"/>
  <c r="H48" i="19"/>
  <c r="H47" i="19"/>
  <c r="H46" i="19"/>
  <c r="H45" i="19"/>
  <c r="H44" i="19"/>
  <c r="H53" i="19"/>
  <c r="H52" i="19"/>
  <c r="H51" i="19"/>
  <c r="H50" i="19"/>
  <c r="H49" i="19"/>
  <c r="H57" i="19"/>
  <c r="H56" i="19"/>
  <c r="H55" i="19"/>
  <c r="H54" i="19"/>
  <c r="H67" i="19"/>
  <c r="H66" i="19"/>
  <c r="H65" i="19"/>
  <c r="H64" i="19"/>
  <c r="H63" i="19"/>
  <c r="H62" i="19"/>
  <c r="H61" i="19"/>
  <c r="H60" i="19"/>
  <c r="H59" i="19"/>
  <c r="H58" i="19"/>
  <c r="H43" i="19"/>
  <c r="H42" i="19"/>
  <c r="H41" i="19"/>
  <c r="H40" i="19"/>
  <c r="H39" i="19"/>
  <c r="H38" i="19"/>
  <c r="H37" i="19"/>
  <c r="H36" i="19"/>
  <c r="H35" i="19"/>
  <c r="H34" i="19"/>
  <c r="H13" i="19"/>
  <c r="H12" i="19"/>
  <c r="H11" i="19"/>
  <c r="H10" i="19"/>
  <c r="H9" i="19"/>
  <c r="H8" i="19"/>
  <c r="H7" i="19"/>
  <c r="H6" i="19"/>
  <c r="H5" i="19"/>
  <c r="H4" i="19"/>
  <c r="H23" i="19"/>
  <c r="H22" i="19"/>
  <c r="H21" i="19"/>
  <c r="H20" i="19"/>
  <c r="H19" i="19"/>
  <c r="H18" i="19"/>
  <c r="H17" i="19"/>
  <c r="H16" i="19"/>
  <c r="H15" i="19"/>
  <c r="H14" i="19"/>
  <c r="H33" i="19"/>
  <c r="H32" i="19"/>
  <c r="H31" i="19"/>
  <c r="H30" i="19"/>
  <c r="H29" i="19"/>
  <c r="H28" i="19"/>
  <c r="H27" i="19"/>
  <c r="H26" i="19"/>
  <c r="H25" i="19"/>
  <c r="H24" i="19"/>
  <c r="D252" i="18"/>
  <c r="D251" i="18"/>
  <c r="D250" i="18"/>
  <c r="D248" i="18"/>
  <c r="D249" i="18"/>
  <c r="D247" i="18"/>
  <c r="F246" i="18"/>
  <c r="F245" i="18"/>
  <c r="F244" i="18"/>
  <c r="F243" i="18"/>
  <c r="F242" i="18"/>
  <c r="F241" i="18"/>
  <c r="E246" i="18"/>
  <c r="E245" i="18"/>
  <c r="E244" i="18"/>
  <c r="E243" i="18"/>
  <c r="E242" i="18"/>
  <c r="E241" i="18"/>
  <c r="D246" i="18"/>
  <c r="D245" i="18"/>
  <c r="D244" i="18"/>
  <c r="D243" i="18"/>
  <c r="D242" i="18"/>
  <c r="D241" i="18"/>
  <c r="F258" i="18"/>
  <c r="E258" i="18"/>
  <c r="D258" i="18"/>
  <c r="F257" i="18"/>
  <c r="E257" i="18"/>
  <c r="D257" i="18"/>
  <c r="F256" i="18"/>
  <c r="E256" i="18"/>
  <c r="D256" i="18"/>
  <c r="F255" i="18"/>
  <c r="E255" i="18"/>
  <c r="D255" i="18"/>
  <c r="F254" i="18"/>
  <c r="E254" i="18"/>
  <c r="D254" i="18"/>
  <c r="F253" i="18"/>
  <c r="E253" i="18"/>
  <c r="D253" i="18"/>
  <c r="F257" i="17"/>
  <c r="F256" i="17"/>
  <c r="F255" i="17"/>
  <c r="F254" i="17"/>
  <c r="F253" i="17"/>
  <c r="F252" i="17"/>
  <c r="E257" i="17"/>
  <c r="E256" i="17"/>
  <c r="E255" i="17"/>
  <c r="E254" i="17"/>
  <c r="E253" i="17"/>
  <c r="E252" i="17"/>
  <c r="D257" i="17"/>
  <c r="D256" i="17"/>
  <c r="D255" i="17"/>
  <c r="D254" i="17"/>
  <c r="D253" i="17"/>
  <c r="E245" i="17"/>
  <c r="E244" i="17"/>
  <c r="E243" i="17"/>
  <c r="E242" i="17"/>
  <c r="E241" i="17"/>
  <c r="E240" i="17"/>
  <c r="D251" i="17"/>
  <c r="D250" i="17"/>
  <c r="D249" i="17"/>
  <c r="D248" i="17"/>
  <c r="D247" i="17"/>
  <c r="D246" i="17"/>
  <c r="D245" i="17"/>
  <c r="D244" i="17"/>
  <c r="D243" i="17"/>
  <c r="D242" i="17"/>
  <c r="D241" i="17"/>
  <c r="F241" i="17"/>
  <c r="F242" i="17"/>
  <c r="F245" i="17"/>
  <c r="F244" i="17"/>
  <c r="F243" i="17"/>
  <c r="F240" i="17"/>
  <c r="S322" i="19"/>
  <c r="S321" i="19"/>
  <c r="U322" i="19"/>
  <c r="S329" i="19"/>
  <c r="S326" i="19"/>
  <c r="S319" i="19"/>
  <c r="S323" i="19"/>
  <c r="S327" i="19"/>
  <c r="T321" i="19"/>
  <c r="U319" i="19"/>
  <c r="U323" i="19"/>
  <c r="S318" i="19"/>
  <c r="S320" i="19"/>
  <c r="S324" i="19"/>
  <c r="S328" i="19"/>
  <c r="T318" i="19"/>
  <c r="T322" i="19"/>
  <c r="U320" i="19"/>
  <c r="S325" i="19"/>
  <c r="T319" i="19"/>
  <c r="T323" i="19"/>
  <c r="U321" i="19"/>
  <c r="T320" i="19"/>
  <c r="U318" i="19"/>
  <c r="AL24" i="16"/>
  <c r="AJ24" i="16"/>
  <c r="R35" i="15"/>
  <c r="R36" i="15"/>
  <c r="AF31" i="16"/>
  <c r="AG31" i="16"/>
  <c r="AF32" i="16"/>
  <c r="AG32" i="16"/>
  <c r="AF33" i="16"/>
  <c r="AG33" i="16"/>
  <c r="AF34" i="16"/>
  <c r="AG34" i="16"/>
  <c r="AF35" i="16"/>
  <c r="AG35" i="16"/>
  <c r="AF36" i="16"/>
  <c r="AG36" i="16"/>
  <c r="AF37" i="16"/>
  <c r="AG37" i="16"/>
  <c r="AF38" i="16"/>
  <c r="AG38" i="16"/>
  <c r="AF39" i="16"/>
  <c r="AG39" i="16"/>
  <c r="AF40" i="16"/>
  <c r="AG40" i="16"/>
  <c r="AF41" i="16"/>
  <c r="AG41" i="16"/>
  <c r="AF42" i="16"/>
  <c r="AG42" i="16"/>
  <c r="AF43" i="16"/>
  <c r="AG43" i="16"/>
  <c r="AF44" i="16"/>
  <c r="AG44" i="16"/>
  <c r="AF45" i="16"/>
  <c r="AG45" i="16"/>
  <c r="AF46" i="16"/>
  <c r="AG46" i="16"/>
  <c r="AF47" i="16"/>
  <c r="AG47" i="16"/>
  <c r="AF48" i="16"/>
  <c r="AG48" i="16"/>
  <c r="AF49" i="16"/>
  <c r="AG49" i="16"/>
  <c r="AF50" i="16"/>
  <c r="AG50" i="16"/>
  <c r="AF51" i="16"/>
  <c r="AG51" i="16"/>
  <c r="AF52" i="16"/>
  <c r="AG52" i="16"/>
  <c r="AF53" i="16"/>
  <c r="AG53" i="16"/>
  <c r="AF54" i="16"/>
  <c r="AG54" i="16"/>
  <c r="AF55" i="16"/>
  <c r="AG55" i="16"/>
  <c r="AF56" i="16"/>
  <c r="AG56" i="16"/>
  <c r="AF57" i="16"/>
  <c r="AG57" i="16"/>
  <c r="AF58" i="16"/>
  <c r="AG58" i="16"/>
  <c r="AF59" i="16"/>
  <c r="AG59" i="16"/>
  <c r="AF60" i="16"/>
  <c r="AG60" i="16"/>
  <c r="AF61" i="16"/>
  <c r="AG61" i="16"/>
  <c r="AF62" i="16"/>
  <c r="AG62" i="16"/>
  <c r="AF63" i="16"/>
  <c r="AG63" i="16"/>
  <c r="AF64" i="16"/>
  <c r="AG64" i="16"/>
  <c r="AF65" i="16"/>
  <c r="AG65" i="16"/>
  <c r="AF66" i="16"/>
  <c r="AG66" i="16"/>
  <c r="AF67" i="16"/>
  <c r="AG67" i="16"/>
  <c r="AF68" i="16"/>
  <c r="AG68" i="16"/>
  <c r="AF69" i="16"/>
  <c r="AG69" i="16"/>
  <c r="AF30" i="16"/>
  <c r="AG30" i="16"/>
  <c r="AF29" i="16"/>
  <c r="AG29" i="16"/>
  <c r="AF28" i="16"/>
  <c r="AG28" i="16"/>
  <c r="AF25" i="16"/>
  <c r="AG25" i="16"/>
  <c r="AF26" i="16"/>
  <c r="AG26" i="16"/>
  <c r="AF24" i="16"/>
  <c r="AG24" i="16"/>
  <c r="AF22" i="16"/>
  <c r="AG22" i="16"/>
  <c r="AF21" i="16"/>
  <c r="AG21" i="16"/>
  <c r="AF20" i="16"/>
  <c r="AG20" i="16"/>
  <c r="AF19" i="16"/>
  <c r="AG19" i="16"/>
  <c r="AF18" i="16"/>
  <c r="AG18" i="16"/>
  <c r="AF17" i="16"/>
  <c r="AG17" i="16"/>
  <c r="AF16" i="16"/>
  <c r="AG16" i="16"/>
  <c r="AF15" i="16"/>
  <c r="AG15" i="16"/>
  <c r="AF14" i="16"/>
  <c r="AG14" i="16"/>
  <c r="AF5" i="16"/>
  <c r="AG5" i="16"/>
  <c r="AF6" i="16"/>
  <c r="AG6" i="16"/>
  <c r="AF7" i="16"/>
  <c r="AG7" i="16"/>
  <c r="AF8" i="16"/>
  <c r="AG8" i="16"/>
  <c r="AF9" i="16"/>
  <c r="AG9" i="16"/>
  <c r="AF10" i="16"/>
  <c r="AG10" i="16"/>
  <c r="AF11" i="16"/>
  <c r="AG11" i="16"/>
  <c r="AF12" i="16"/>
  <c r="AG12" i="16"/>
  <c r="AF4" i="16"/>
  <c r="AG4" i="16"/>
  <c r="R44" i="15"/>
  <c r="R43" i="15"/>
  <c r="R41" i="15"/>
  <c r="R40" i="15"/>
  <c r="R39" i="15"/>
  <c r="R42" i="15"/>
  <c r="R26" i="15"/>
  <c r="R25" i="15"/>
  <c r="R30" i="15"/>
  <c r="R29" i="15"/>
  <c r="R28" i="15"/>
  <c r="R27" i="15"/>
  <c r="R9" i="15"/>
  <c r="R8" i="15"/>
  <c r="R7" i="15"/>
  <c r="R6" i="15"/>
  <c r="R5" i="15"/>
  <c r="R4" i="15"/>
  <c r="AJ33" i="16"/>
  <c r="AJ32" i="16"/>
  <c r="AJ31" i="16"/>
  <c r="AJ30" i="16"/>
  <c r="AJ29" i="16"/>
  <c r="AJ28" i="16"/>
  <c r="AJ19" i="16"/>
  <c r="AJ14" i="16"/>
  <c r="AJ18" i="16"/>
  <c r="AJ17" i="16"/>
  <c r="AJ16" i="16"/>
  <c r="AJ15" i="16"/>
  <c r="AJ9" i="16"/>
  <c r="AJ6" i="16"/>
  <c r="AJ8" i="16"/>
  <c r="AJ7" i="16"/>
  <c r="AJ5" i="16"/>
  <c r="AJ4" i="16"/>
  <c r="N37" i="15"/>
  <c r="N36" i="15"/>
  <c r="N35" i="15"/>
  <c r="N33" i="15"/>
  <c r="N32" i="15"/>
  <c r="N31" i="15"/>
  <c r="N30" i="15"/>
  <c r="N29" i="15"/>
  <c r="N28" i="15"/>
  <c r="N27" i="15"/>
  <c r="N26" i="15"/>
  <c r="N25" i="15"/>
  <c r="N23" i="15"/>
  <c r="N22" i="15"/>
  <c r="N21" i="15"/>
  <c r="N15" i="15"/>
  <c r="N14" i="15"/>
  <c r="N13" i="15"/>
  <c r="N12" i="15"/>
  <c r="N11" i="15"/>
  <c r="N10" i="15"/>
  <c r="N20" i="15"/>
  <c r="N19" i="15"/>
  <c r="N18" i="15"/>
  <c r="N17" i="15"/>
  <c r="N16" i="15"/>
  <c r="N9" i="15"/>
  <c r="N8" i="15"/>
  <c r="N7" i="15"/>
  <c r="N6" i="15"/>
  <c r="N5" i="15"/>
  <c r="N4" i="15"/>
  <c r="Y26" i="16"/>
  <c r="N26" i="16"/>
  <c r="Y25" i="16"/>
  <c r="N25" i="16"/>
  <c r="Y24" i="16"/>
  <c r="N24" i="16"/>
  <c r="Y22" i="16"/>
  <c r="N22" i="16"/>
  <c r="Y21" i="16"/>
  <c r="N21" i="16"/>
  <c r="Y20" i="16"/>
  <c r="N20" i="16"/>
  <c r="Y19" i="16"/>
  <c r="N19" i="16"/>
  <c r="Y18" i="16"/>
  <c r="N18" i="16"/>
  <c r="Y17" i="16"/>
  <c r="N17" i="16"/>
  <c r="Y16" i="16"/>
  <c r="N16" i="16"/>
  <c r="Y15" i="16"/>
  <c r="N15" i="16"/>
  <c r="Y14" i="16"/>
  <c r="N14" i="16"/>
  <c r="Y12" i="16"/>
  <c r="N12" i="16"/>
  <c r="Y11" i="16"/>
  <c r="N11" i="16"/>
  <c r="Y10" i="16"/>
  <c r="N10" i="16"/>
  <c r="Y9" i="16"/>
  <c r="N9" i="16"/>
  <c r="Y8" i="16"/>
  <c r="N8" i="16"/>
  <c r="Y7" i="16"/>
  <c r="N7" i="16"/>
  <c r="Y6" i="16"/>
  <c r="N6" i="16"/>
  <c r="Y5" i="16"/>
  <c r="N5" i="16"/>
  <c r="Y4" i="16"/>
  <c r="N4" i="16"/>
</calcChain>
</file>

<file path=xl/sharedStrings.xml><?xml version="1.0" encoding="utf-8"?>
<sst xmlns="http://schemas.openxmlformats.org/spreadsheetml/2006/main" count="4447" uniqueCount="856">
  <si>
    <t>Code</t>
  </si>
  <si>
    <t>Location</t>
  </si>
  <si>
    <t>A1</t>
  </si>
  <si>
    <t>–</t>
  </si>
  <si>
    <t>A2</t>
  </si>
  <si>
    <t>A12</t>
  </si>
  <si>
    <t>A13</t>
  </si>
  <si>
    <t>2 ACA</t>
  </si>
  <si>
    <t>A14</t>
  </si>
  <si>
    <t>1 SPI</t>
  </si>
  <si>
    <t>A15</t>
  </si>
  <si>
    <t>3 PAL</t>
  </si>
  <si>
    <t>A16</t>
  </si>
  <si>
    <t>A18</t>
  </si>
  <si>
    <t>A19</t>
  </si>
  <si>
    <t>A20a</t>
  </si>
  <si>
    <t>2 HET</t>
  </si>
  <si>
    <t>A20b</t>
  </si>
  <si>
    <t>3 OLE</t>
  </si>
  <si>
    <t xml:space="preserve">A31 </t>
  </si>
  <si>
    <t>A50</t>
  </si>
  <si>
    <t>5 CAR</t>
  </si>
  <si>
    <t>6 CAR</t>
  </si>
  <si>
    <t>A51</t>
  </si>
  <si>
    <t>4 CAR</t>
  </si>
  <si>
    <t>A52</t>
  </si>
  <si>
    <t>A53</t>
  </si>
  <si>
    <t>2 GREI</t>
  </si>
  <si>
    <t>A54</t>
  </si>
  <si>
    <t>A55</t>
  </si>
  <si>
    <t>A56</t>
  </si>
  <si>
    <t>4 GREI</t>
  </si>
  <si>
    <t>A57</t>
  </si>
  <si>
    <t>3 GREI</t>
  </si>
  <si>
    <t>A81</t>
  </si>
  <si>
    <t>4 SPI</t>
  </si>
  <si>
    <t>A90</t>
  </si>
  <si>
    <t>3 SPI</t>
  </si>
  <si>
    <t>A110</t>
  </si>
  <si>
    <t>1 CAR</t>
  </si>
  <si>
    <t>A111</t>
  </si>
  <si>
    <t>2 ERIS</t>
  </si>
  <si>
    <t>A114</t>
  </si>
  <si>
    <t>4 ERIO</t>
  </si>
  <si>
    <t>A120</t>
  </si>
  <si>
    <t>2 SPI</t>
  </si>
  <si>
    <t>A121</t>
  </si>
  <si>
    <t>A122</t>
  </si>
  <si>
    <t>A123</t>
  </si>
  <si>
    <t>3 ERIS</t>
  </si>
  <si>
    <t>BiH3</t>
  </si>
  <si>
    <t>CZ_B2</t>
  </si>
  <si>
    <t>2 ERIO</t>
  </si>
  <si>
    <t>CZ_B3</t>
  </si>
  <si>
    <t>2 RIV</t>
  </si>
  <si>
    <t>CZ_B5</t>
  </si>
  <si>
    <t>1 ARV</t>
  </si>
  <si>
    <t>CZ_B6</t>
  </si>
  <si>
    <t>2 ARV</t>
  </si>
  <si>
    <t>CZ_B7</t>
  </si>
  <si>
    <t>CZ_B8</t>
  </si>
  <si>
    <t>CZ_B10</t>
  </si>
  <si>
    <t>2 VUL</t>
  </si>
  <si>
    <t>CZ_B13</t>
  </si>
  <si>
    <t>1 VUL</t>
  </si>
  <si>
    <t>CZ_B20</t>
  </si>
  <si>
    <t>CZ_B21</t>
  </si>
  <si>
    <t>CZ_B23</t>
  </si>
  <si>
    <t>CZ_B30</t>
  </si>
  <si>
    <t>3 PAN</t>
  </si>
  <si>
    <t>CZ_B31</t>
  </si>
  <si>
    <t>2 PAN</t>
  </si>
  <si>
    <t>CZ_K1</t>
  </si>
  <si>
    <t>CZ_K2</t>
  </si>
  <si>
    <t>CZ_K3</t>
  </si>
  <si>
    <t>CZ_K4</t>
  </si>
  <si>
    <t>2 PAL</t>
  </si>
  <si>
    <t>CZ_K6</t>
  </si>
  <si>
    <t>CZ_K7</t>
  </si>
  <si>
    <t>CZ_K8</t>
  </si>
  <si>
    <t>CZ_K9</t>
  </si>
  <si>
    <t>1 OLE</t>
  </si>
  <si>
    <t>CZ_K10</t>
  </si>
  <si>
    <t>1 ERIO</t>
  </si>
  <si>
    <t>CZ_K11</t>
  </si>
  <si>
    <t>3 ERIO</t>
  </si>
  <si>
    <t>CZ_K12</t>
  </si>
  <si>
    <t>CZ_K13</t>
  </si>
  <si>
    <t>CZ_K16</t>
  </si>
  <si>
    <t>CZ_K17</t>
  </si>
  <si>
    <t>CZ_K18</t>
  </si>
  <si>
    <t>CZ_K20</t>
  </si>
  <si>
    <t>CZ_K21</t>
  </si>
  <si>
    <t>1 ACA</t>
  </si>
  <si>
    <t>CZ_K23</t>
  </si>
  <si>
    <t>CZ_K24</t>
  </si>
  <si>
    <t>CZ_K25</t>
  </si>
  <si>
    <t>CZ_K30</t>
  </si>
  <si>
    <t>CZ_K32</t>
  </si>
  <si>
    <t>CZ_K34</t>
  </si>
  <si>
    <t>1 PAN</t>
  </si>
  <si>
    <t>CZ_K35</t>
  </si>
  <si>
    <t>CZ_Z1</t>
  </si>
  <si>
    <t>CZ_Z3</t>
  </si>
  <si>
    <t>CZ_Z4</t>
  </si>
  <si>
    <t>CZ_Z5</t>
  </si>
  <si>
    <t>CZ_Z6</t>
  </si>
  <si>
    <t>CZ_Z7</t>
  </si>
  <si>
    <t>CZ_Z9</t>
  </si>
  <si>
    <t>CZ_Z11</t>
  </si>
  <si>
    <t>CZ_Z12</t>
  </si>
  <si>
    <t>CZ_Z13</t>
  </si>
  <si>
    <t>CZ_Z14</t>
  </si>
  <si>
    <t>CZ_Z16</t>
  </si>
  <si>
    <t>CZ_Z17</t>
  </si>
  <si>
    <t>CZ_Z18</t>
  </si>
  <si>
    <t>CZ_Z20</t>
  </si>
  <si>
    <t>CZ_Z21</t>
  </si>
  <si>
    <t>CZ_Z22</t>
  </si>
  <si>
    <t xml:space="preserve">1 ARV </t>
  </si>
  <si>
    <t>CZ_Z27</t>
  </si>
  <si>
    <t>CZ_Z33</t>
  </si>
  <si>
    <t>1 HET</t>
  </si>
  <si>
    <t>CZ_Z36</t>
  </si>
  <si>
    <t>CZ_Z37</t>
  </si>
  <si>
    <t>CZ_Z38</t>
  </si>
  <si>
    <t>SK1</t>
  </si>
  <si>
    <t>SK2</t>
  </si>
  <si>
    <t>SK3</t>
  </si>
  <si>
    <t>1 PAL</t>
  </si>
  <si>
    <t>SK4</t>
  </si>
  <si>
    <t>SK5</t>
  </si>
  <si>
    <t>SL2</t>
  </si>
  <si>
    <t>1 GREI</t>
  </si>
  <si>
    <t xml:space="preserve">SL3 </t>
  </si>
  <si>
    <t xml:space="preserve">SL4 </t>
  </si>
  <si>
    <t>SL5</t>
  </si>
  <si>
    <t>SL6</t>
  </si>
  <si>
    <t xml:space="preserve">SL7 </t>
  </si>
  <si>
    <t>Taxon</t>
  </si>
  <si>
    <t>Ploidy level</t>
  </si>
  <si>
    <t>Number of samples</t>
  </si>
  <si>
    <t>Mean number of fragments per individual</t>
  </si>
  <si>
    <t>Cirsium carniolicum</t>
  </si>
  <si>
    <t>2x</t>
  </si>
  <si>
    <r>
      <rPr>
        <i/>
        <sz val="11"/>
        <color indexed="8"/>
        <rFont val="Times New Roman"/>
        <family val="1"/>
        <charset val="238"/>
      </rPr>
      <t>Cirsium</t>
    </r>
    <r>
      <rPr>
        <sz val="11"/>
        <color indexed="8"/>
        <rFont val="Times New Roman"/>
        <family val="1"/>
        <charset val="238"/>
      </rPr>
      <t xml:space="preserve"> </t>
    </r>
    <r>
      <rPr>
        <sz val="11"/>
        <color indexed="8"/>
        <rFont val="Calibri"/>
        <family val="2"/>
        <charset val="238"/>
      </rPr>
      <t>×</t>
    </r>
    <r>
      <rPr>
        <i/>
        <sz val="11"/>
        <color indexed="8"/>
        <rFont val="Times New Roman"/>
        <family val="1"/>
        <charset val="238"/>
      </rPr>
      <t>sudae</t>
    </r>
  </si>
  <si>
    <t>Cirsium greimleri</t>
  </si>
  <si>
    <t>Cirsium erisithales</t>
  </si>
  <si>
    <t>Cirsium acaulon</t>
  </si>
  <si>
    <t>Cirsium arvense</t>
  </si>
  <si>
    <t>Cirsium eriophorum</t>
  </si>
  <si>
    <t>Cirsium heterophyllum</t>
  </si>
  <si>
    <t>Cirsium oleraceum</t>
  </si>
  <si>
    <t>Cirsium palustre</t>
  </si>
  <si>
    <t>Cirsium pannonicum</t>
  </si>
  <si>
    <t>Cirsium rivulare</t>
  </si>
  <si>
    <t>Cirsium spinosissimum</t>
  </si>
  <si>
    <t>Cirsium vulgare</t>
  </si>
  <si>
    <t>4x</t>
  </si>
  <si>
    <r>
      <t>Standard</t>
    </r>
    <r>
      <rPr>
        <vertAlign val="superscript"/>
        <sz val="11"/>
        <color indexed="8"/>
        <rFont val="Times New Roman"/>
        <family val="1"/>
        <charset val="238"/>
      </rPr>
      <t>2</t>
    </r>
  </si>
  <si>
    <r>
      <t>Dye</t>
    </r>
    <r>
      <rPr>
        <vertAlign val="superscript"/>
        <sz val="11"/>
        <color indexed="8"/>
        <rFont val="Times New Roman"/>
        <family val="1"/>
        <charset val="238"/>
      </rPr>
      <t>3</t>
    </r>
  </si>
  <si>
    <t>Count</t>
  </si>
  <si>
    <t>Gain</t>
  </si>
  <si>
    <t>L-L</t>
  </si>
  <si>
    <t>Speed (part./sec)</t>
  </si>
  <si>
    <t>Mean stand.</t>
  </si>
  <si>
    <t>Mean Sample</t>
  </si>
  <si>
    <t>CV stand.</t>
  </si>
  <si>
    <t>CV sample</t>
  </si>
  <si>
    <t>Bellis perennis</t>
  </si>
  <si>
    <t>PI</t>
  </si>
  <si>
    <t>mean</t>
  </si>
  <si>
    <t>s.d.</t>
  </si>
  <si>
    <t>min</t>
  </si>
  <si>
    <t>max</t>
  </si>
  <si>
    <t>Hybrid (F1)</t>
  </si>
  <si>
    <t>Hybrid (BC1)</t>
  </si>
  <si>
    <r>
      <rPr>
        <vertAlign val="superscript"/>
        <sz val="11"/>
        <color indexed="8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>Bellis perennis</t>
    </r>
    <r>
      <rPr>
        <sz val="11"/>
        <color indexed="8"/>
        <rFont val="Times New Roman"/>
        <family val="1"/>
        <charset val="238"/>
      </rPr>
      <t>: 2C=3089.89 Mbp; 38.72 % GC. Tomato [</t>
    </r>
    <r>
      <rPr>
        <i/>
        <sz val="11"/>
        <color indexed="8"/>
        <rFont val="Times New Roman"/>
        <family val="1"/>
        <charset val="238"/>
      </rPr>
      <t>Solanum lycopersicon</t>
    </r>
    <r>
      <rPr>
        <sz val="11"/>
        <color indexed="8"/>
        <rFont val="Times New Roman"/>
        <family val="1"/>
        <charset val="238"/>
      </rPr>
      <t xml:space="preserve"> 'Stupické polní tyčkové rané']: 2C=1696.81 Mbp, 38.72 % GC.</t>
    </r>
  </si>
  <si>
    <r>
      <rPr>
        <vertAlign val="superscript"/>
        <sz val="11"/>
        <color indexed="8"/>
        <rFont val="Times New Roman"/>
        <family val="1"/>
        <charset val="238"/>
      </rPr>
      <t>3</t>
    </r>
    <r>
      <rPr>
        <sz val="11"/>
        <color indexed="8"/>
        <rFont val="Times New Roman"/>
        <family val="1"/>
        <charset val="238"/>
      </rPr>
      <t xml:space="preserve"> PI = propidium iodide</t>
    </r>
  </si>
  <si>
    <r>
      <t>Population/ Plant</t>
    </r>
    <r>
      <rPr>
        <vertAlign val="superscript"/>
        <sz val="11"/>
        <color indexed="8"/>
        <rFont val="Times New Roman"/>
        <family val="1"/>
        <charset val="238"/>
      </rPr>
      <t>1</t>
    </r>
  </si>
  <si>
    <t>Sample/ standard</t>
  </si>
  <si>
    <t>2C (Mbp)</t>
  </si>
  <si>
    <t>(1917–)1931–2050(–2091) Mbp</t>
  </si>
  <si>
    <t>1983 ± 43 Mbp</t>
  </si>
  <si>
    <t>(1912–)1915–1977(–1979) Mbp</t>
  </si>
  <si>
    <t>1946 ± 25 Mbp</t>
  </si>
  <si>
    <t>1.99 ± 0.03 pg</t>
  </si>
  <si>
    <t>(1827–)1851–2097(–2125) Mbp</t>
  </si>
  <si>
    <t>1929 ± 61 Mbp</t>
  </si>
  <si>
    <t>1.97 ± 0.06 pg</t>
  </si>
  <si>
    <t>Tomato</t>
  </si>
  <si>
    <t>a</t>
  </si>
  <si>
    <t>ab</t>
  </si>
  <si>
    <t>b</t>
  </si>
  <si>
    <t>One-way ANOVA</t>
  </si>
  <si>
    <t>TUKEY</t>
  </si>
  <si>
    <t>CAR</t>
  </si>
  <si>
    <t>F1</t>
  </si>
  <si>
    <t>BC1</t>
  </si>
  <si>
    <t>GRE</t>
  </si>
  <si>
    <t>SS</t>
  </si>
  <si>
    <t>Degree of freedom</t>
  </si>
  <si>
    <t>MS</t>
  </si>
  <si>
    <t>F</t>
  </si>
  <si>
    <t>p</t>
  </si>
  <si>
    <t>Intercept</t>
  </si>
  <si>
    <t>GC% transf</t>
  </si>
  <si>
    <t>Error</t>
  </si>
  <si>
    <t>Speed (part./ sec)</t>
  </si>
  <si>
    <t>DAPI Factor</t>
  </si>
  <si>
    <t>AT content of standard</t>
  </si>
  <si>
    <t xml:space="preserve">Dye specifity </t>
  </si>
  <si>
    <t>Binding length</t>
  </si>
  <si>
    <t>AT%</t>
  </si>
  <si>
    <t>CG%</t>
  </si>
  <si>
    <t>GC pro-portion</t>
  </si>
  <si>
    <t>logit(GC pro-portion)</t>
  </si>
  <si>
    <t>(38.58–)38.60–39.39(–39.46) %</t>
  </si>
  <si>
    <t>DAPI</t>
  </si>
  <si>
    <t>AT</t>
  </si>
  <si>
    <t>39.02 ± 0.29 %</t>
  </si>
  <si>
    <t>(38.17–)38.22–38.80(–38.83) %</t>
  </si>
  <si>
    <t>38.52 ± 0.22 %</t>
  </si>
  <si>
    <t>(37.93–)38.14–38.92(–39.01) %</t>
  </si>
  <si>
    <t>38.51 ± 0.27 %</t>
  </si>
  <si>
    <r>
      <rPr>
        <vertAlign val="superscript"/>
        <sz val="11"/>
        <color indexed="8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 xml:space="preserve"> </t>
    </r>
    <r>
      <rPr>
        <i/>
        <sz val="11"/>
        <color indexed="8"/>
        <rFont val="Times New Roman"/>
        <family val="1"/>
        <charset val="238"/>
      </rPr>
      <t>Bellis perennis</t>
    </r>
    <r>
      <rPr>
        <sz val="11"/>
        <color indexed="8"/>
        <rFont val="Times New Roman"/>
        <family val="1"/>
        <charset val="238"/>
      </rPr>
      <t xml:space="preserve">: 2C=3089.89 Mbp; 38.72 % GC. </t>
    </r>
  </si>
  <si>
    <t>bc</t>
  </si>
  <si>
    <t>c</t>
  </si>
  <si>
    <t>Gender</t>
  </si>
  <si>
    <t>Female</t>
  </si>
  <si>
    <t>Hermaphrodite</t>
  </si>
  <si>
    <t>Fem + Herm</t>
  </si>
  <si>
    <r>
      <rPr>
        <i/>
        <sz val="11"/>
        <rFont val="Times New Roman"/>
        <family val="1"/>
        <charset val="238"/>
      </rPr>
      <t>Cirsium</t>
    </r>
    <r>
      <rPr>
        <sz val="11"/>
        <rFont val="Times New Roman"/>
        <family val="1"/>
        <charset val="238"/>
      </rPr>
      <t xml:space="preserve"> </t>
    </r>
    <r>
      <rPr>
        <sz val="11"/>
        <rFont val="Calibri"/>
        <family val="2"/>
        <charset val="238"/>
      </rPr>
      <t>×</t>
    </r>
    <r>
      <rPr>
        <i/>
        <sz val="11"/>
        <rFont val="Times New Roman"/>
        <family val="1"/>
        <charset val="238"/>
      </rPr>
      <t>sudae</t>
    </r>
  </si>
  <si>
    <t>s. d.</t>
  </si>
  <si>
    <t>Herm</t>
  </si>
  <si>
    <r>
      <t>Achene length (mm)</t>
    </r>
    <r>
      <rPr>
        <vertAlign val="superscript"/>
        <sz val="11"/>
        <color indexed="8"/>
        <rFont val="Times New Roman"/>
        <family val="1"/>
        <charset val="238"/>
      </rPr>
      <t>2</t>
    </r>
  </si>
  <si>
    <r>
      <rPr>
        <vertAlign val="superscript"/>
        <sz val="11"/>
        <color indexed="8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 xml:space="preserve"> Measured incl. umbo.</t>
    </r>
  </si>
  <si>
    <r>
      <rPr>
        <i/>
        <sz val="11"/>
        <rFont val="Times New Roman"/>
        <family val="1"/>
        <charset val="238"/>
      </rPr>
      <t>Cirsium</t>
    </r>
    <r>
      <rPr>
        <sz val="11"/>
        <rFont val="Times New Roman"/>
        <family val="1"/>
        <charset val="238"/>
      </rPr>
      <t xml:space="preserve"> ×</t>
    </r>
    <r>
      <rPr>
        <i/>
        <sz val="11"/>
        <rFont val="Times New Roman"/>
        <family val="1"/>
        <charset val="238"/>
      </rPr>
      <t>sudae</t>
    </r>
  </si>
  <si>
    <t>Pappus length (mm)</t>
  </si>
  <si>
    <t>Fem</t>
  </si>
  <si>
    <t>Narrow part of tube length (mm)</t>
  </si>
  <si>
    <t>Campanular part of tube length (mm)</t>
  </si>
  <si>
    <t>Tips length (mm)</t>
  </si>
  <si>
    <t>Corolla length (mm)</t>
  </si>
  <si>
    <t>2.03 ± 0.04 pg</t>
  </si>
  <si>
    <t>CAR_h</t>
  </si>
  <si>
    <t>CAR_f</t>
  </si>
  <si>
    <t>xSUDAE_f</t>
  </si>
  <si>
    <t>GREI_f</t>
  </si>
  <si>
    <t>GREI_h</t>
  </si>
  <si>
    <t>3 CAR</t>
  </si>
  <si>
    <t>A112</t>
  </si>
  <si>
    <t>A113</t>
  </si>
  <si>
    <t>A58</t>
  </si>
  <si>
    <t>BiH1</t>
  </si>
  <si>
    <t>BiH2</t>
  </si>
  <si>
    <t>SRB1</t>
  </si>
  <si>
    <t>6 GREI</t>
  </si>
  <si>
    <t>13 GREI</t>
  </si>
  <si>
    <t>10 GREI</t>
  </si>
  <si>
    <t>9 GREI</t>
  </si>
  <si>
    <t>3 ARV; 3 HET; 3 SPI</t>
  </si>
  <si>
    <t>3 ACA; 3 SPI</t>
  </si>
  <si>
    <t>3 ERIO; 3 VUL</t>
  </si>
  <si>
    <t>1 ERIO; 3 VUL</t>
  </si>
  <si>
    <t>1 ERIS; 3 GREI</t>
  </si>
  <si>
    <t>3 ARV; 1 HET; 3 SPI</t>
  </si>
  <si>
    <t>1 ERIS; 1 HET</t>
  </si>
  <si>
    <t>2 GREI; 1 PAL</t>
  </si>
  <si>
    <t>2 GREI; 1 OLE</t>
  </si>
  <si>
    <t>2 OLE; 1 PAL; 1 RIV; 1 VUL</t>
  </si>
  <si>
    <t>1 ARV; 1 OLE</t>
  </si>
  <si>
    <t>1 ARV; 1 PAL</t>
  </si>
  <si>
    <t>1 OLE; 1 RIV</t>
  </si>
  <si>
    <t>2 ACA; 1 RIV</t>
  </si>
  <si>
    <t>3 ACA; 1 RIV</t>
  </si>
  <si>
    <t>1 ACA; 1 VUL</t>
  </si>
  <si>
    <t>2 ACA; 1 VUL</t>
  </si>
  <si>
    <t>1 PAL; 1 RIV</t>
  </si>
  <si>
    <t>1 ARV; 1 PAL; 1 RIV</t>
  </si>
  <si>
    <t>1 HET; 1 PAL</t>
  </si>
  <si>
    <t>1 ERIS; 1 PAN; 1 RIV</t>
  </si>
  <si>
    <t>1 ERIS; 1 PAN</t>
  </si>
  <si>
    <t>3 ACA; 2 ERIS; 2 HET</t>
  </si>
  <si>
    <t>2 ERIS; 3 HET; 2 SPI</t>
  </si>
  <si>
    <t xml:space="preserve">3 HET; 2 GREI </t>
  </si>
  <si>
    <t>1 ARV; 2 PAL; 2 VUL</t>
  </si>
  <si>
    <t>1 OLE; 2 VUL</t>
  </si>
  <si>
    <t xml:space="preserve">1 ARV; 2 ERIO </t>
  </si>
  <si>
    <t>2 ACA; 2 PAN</t>
  </si>
  <si>
    <t>2 ACA; 2 OLE</t>
  </si>
  <si>
    <t>1 OLE; 2 RIV</t>
  </si>
  <si>
    <t>1 ARV; 2 HET; 1 PAL</t>
  </si>
  <si>
    <t>2 ERIS; 3 OLE; 2 PAL; 2 RIV</t>
  </si>
  <si>
    <t>2 CAR; 2 PAL</t>
  </si>
  <si>
    <t>6 CAR; 1 GREI; 3 ERIS; 4 hybrids</t>
  </si>
  <si>
    <t>6 CAR; 1 GREI; 4 hybrids</t>
  </si>
  <si>
    <t xml:space="preserve"> 46°57'49.7"N, 10°59'6.7"E</t>
  </si>
  <si>
    <t xml:space="preserve"> 46°53'54.3"N, 11°3'1.2"E</t>
  </si>
  <si>
    <t xml:space="preserve"> 46°15'53.3"N, 10°36'45.7"E</t>
  </si>
  <si>
    <t xml:space="preserve"> 46°15'3.3"N, 10°50'48.3"E</t>
  </si>
  <si>
    <t xml:space="preserve"> 46°14'41.8"N, 10°50'9.2"E</t>
  </si>
  <si>
    <t xml:space="preserve"> 46°14'41.4"N, 10°49'56.6"E </t>
  </si>
  <si>
    <t xml:space="preserve"> 46°20'22.4"N, 10°58'14.7"E</t>
  </si>
  <si>
    <t xml:space="preserve"> 46°18'34.8"N, 10°56'58.7"E</t>
  </si>
  <si>
    <t xml:space="preserve"> 46°28'58.8"N, 11°49'31.8"E</t>
  </si>
  <si>
    <t xml:space="preserve"> 47°9'27.0"N, 11°42'13.7"E</t>
  </si>
  <si>
    <t xml:space="preserve"> 47°9'21.0"N, 11°43'46.7"E</t>
  </si>
  <si>
    <t xml:space="preserve"> 47°16'19.1"N, 14°24'22.5"E</t>
  </si>
  <si>
    <t xml:space="preserve"> 47°37'50.3"N, 14°57'43.1"E</t>
  </si>
  <si>
    <t xml:space="preserve"> 46°31'29.3"N, 13°55'44.2"E</t>
  </si>
  <si>
    <t xml:space="preserve"> 47°33'00.0"N, 14°38'38.0"E</t>
  </si>
  <si>
    <t xml:space="preserve"> 47°5'41.7"N, 14°34'7.5"E</t>
  </si>
  <si>
    <t xml:space="preserve"> 46°48'30.6"N, 14°56'34.3"E</t>
  </si>
  <si>
    <t xml:space="preserve"> 46°26'26.1"N, 14°29'6.3"E</t>
  </si>
  <si>
    <t xml:space="preserve"> 47°29'48.8"N, 14°47'58.4"E</t>
  </si>
  <si>
    <t xml:space="preserve"> 47°16'18.9"N, 14°24'59.6"E</t>
  </si>
  <si>
    <t xml:space="preserve"> 46°42'37.0"N, 15°5'49.0"E</t>
  </si>
  <si>
    <t xml:space="preserve"> 46°45'3.3"N, 11°0'48.7"E</t>
  </si>
  <si>
    <t xml:space="preserve"> 46°46'8.0"N, 10°46'51.5"E</t>
  </si>
  <si>
    <t xml:space="preserve"> 47°29'21.6"N, 14°50'54.2"E</t>
  </si>
  <si>
    <t xml:space="preserve"> 46°27'49.1"N, 14°8'5.0"E</t>
  </si>
  <si>
    <t xml:space="preserve"> 46°30'38.5"N, 14°46'7.9"E</t>
  </si>
  <si>
    <t xml:space="preserve"> 46°25'9.6"N, 14°33'6.7"E</t>
  </si>
  <si>
    <t xml:space="preserve"> 47°40'34.9"N, 15°43'21.0"E</t>
  </si>
  <si>
    <t xml:space="preserve"> 47°1'10. 3"N, 13°5'49.4"E</t>
  </si>
  <si>
    <t xml:space="preserve"> 46°57'45.9"N, 12°47'40.4"E</t>
  </si>
  <si>
    <t xml:space="preserve"> 47°3'3.9"N, 12°41'15.9"E</t>
  </si>
  <si>
    <t xml:space="preserve"> 47°0'55.3"N, 12°41'8.5"E</t>
  </si>
  <si>
    <t>Bosnia and Herzegovina, Bjelašnica – Igman Massif, Hadžići: along the forest road near the chalet Sarajevski Begluk, 6.6 km SSE of the town</t>
  </si>
  <si>
    <t xml:space="preserve"> 43°46'18.4"N, 18°14'45.9"E</t>
  </si>
  <si>
    <t xml:space="preserve"> 43°59'29.3"N, 17°45'37.1"E</t>
  </si>
  <si>
    <t xml:space="preserve"> 49°22'11.1"N, 16°44'34.4"E</t>
  </si>
  <si>
    <t xml:space="preserve"> 49°17'.5"N, 16°34'43.5"E</t>
  </si>
  <si>
    <t>Czech Republic, Southern Moravia, Střelice: wet meadows at Bobrava brook valley, 2.5 km SSE of the church in the village</t>
  </si>
  <si>
    <t xml:space="preserve"> 49°8'6.4"N, 16°30'56.2"E</t>
  </si>
  <si>
    <t>Czech Republic, Southern Moravia, Ostopovice: ditches along the road to Moravany, 1. 2 km SSW of the chapel in the village</t>
  </si>
  <si>
    <t xml:space="preserve"> 49°9'3.3"N, 16°33'38.7"E</t>
  </si>
  <si>
    <t>Czech Republic, Southern Moravia, Popůvky: meadows above the upper of the two ponds at Augšperský pond valley, 1.5 km NW of the chapel in the village</t>
  </si>
  <si>
    <t xml:space="preserve"> 49°11'20.0"N, 16°28'48.6"E</t>
  </si>
  <si>
    <t>Czech Republic, Southern Moravia, Střelice: grassy road ditches near Střelická bažina, 2.5 km W of the chapel in the village</t>
  </si>
  <si>
    <t xml:space="preserve"> 49°8'41.1"N, 16°28'5.8"E</t>
  </si>
  <si>
    <t>Czech Republic, Southern Moravia, Lhotky: clearing at the E of the village</t>
  </si>
  <si>
    <t xml:space="preserve"> 49°17'19.6"N, 16°47'42.3"E</t>
  </si>
  <si>
    <t>Czech Republic, Southern Moravia, Křtiny: wetter meadows along the road, 1.2 km SE of the village</t>
  </si>
  <si>
    <t xml:space="preserve"> 49°17'32.1"N, 16°45'23.9"E</t>
  </si>
  <si>
    <t xml:space="preserve"> 49°15'41.3"N, 16°17'58.7"E</t>
  </si>
  <si>
    <t>Czech Republic, Southern Moravia, Velká Bíteš: forest edge along the brook Bítýška, 1.4 km NE of the church in the town</t>
  </si>
  <si>
    <t xml:space="preserve"> 49°17'51.5"N, 16°14'38.3"E</t>
  </si>
  <si>
    <t xml:space="preserve"> 49°10'40.7"N, 16°28'33.7"E</t>
  </si>
  <si>
    <t>Czech Republic, Southern Moravia, Kurdějov: hillside above the road, 1.2 km NE of the church in the village</t>
  </si>
  <si>
    <t xml:space="preserve"> 48°57'54.3"N, 16°46'25.9"E</t>
  </si>
  <si>
    <t>Czech Republic, Southern Moravia, Letonice: hillside at natural reserve Větrníky, 2.5 km NE of the church in the village</t>
  </si>
  <si>
    <t xml:space="preserve"> 49°11'49.7"N, 16°59'1.5"E</t>
  </si>
  <si>
    <t xml:space="preserve"> 48°54'31.5"N, 17°30'7.8"E</t>
  </si>
  <si>
    <t xml:space="preserve"> 48°55'35.7"N, 17°34'34.9"E</t>
  </si>
  <si>
    <t xml:space="preserve"> 48°57'11.6"N, 17°39'31.5"E</t>
  </si>
  <si>
    <t xml:space="preserve"> 48°58'39.4"N, 17°48'43.2"E</t>
  </si>
  <si>
    <t xml:space="preserve"> 48°55'42.5"N, 17°43'47.9"E</t>
  </si>
  <si>
    <t xml:space="preserve"> 48°55'36.0"N, 17°45'2.6"E</t>
  </si>
  <si>
    <t xml:space="preserve"> 48°56'12.6"N, 17°44'19.6"E</t>
  </si>
  <si>
    <t xml:space="preserve"> 48°55'32.2"N, 17°43'43.9"E</t>
  </si>
  <si>
    <t xml:space="preserve"> 48°54'50.5"N, 17°42'24.7"E</t>
  </si>
  <si>
    <t xml:space="preserve"> 48°55'53.6"N, 17°43'.5"E</t>
  </si>
  <si>
    <t xml:space="preserve"> 48°57'8.3"N, 17°40'53.2"E</t>
  </si>
  <si>
    <t xml:space="preserve"> 48°56'36.2"N, 17°42'22.9"E</t>
  </si>
  <si>
    <t xml:space="preserve"> 48°52'36.9"N, 17°31'51.0"E</t>
  </si>
  <si>
    <t xml:space="preserve"> 48°49'59.9"N, 17°32'25.9"E</t>
  </si>
  <si>
    <t xml:space="preserve"> 48°52'51.7"N, 17°34'7.5"E</t>
  </si>
  <si>
    <t xml:space="preserve"> 48°54'5.1"N, 17°34'38.2"E</t>
  </si>
  <si>
    <t xml:space="preserve"> 48°54'1.6"N, 17°34'37.9"E</t>
  </si>
  <si>
    <t xml:space="preserve"> 49°4'10.7"N, 17°55'47.1"E</t>
  </si>
  <si>
    <t xml:space="preserve"> 49°6'4.9"N, 18°5'58.2"E</t>
  </si>
  <si>
    <t xml:space="preserve"> 49°6'53.9"N, 18°6'18.1"E</t>
  </si>
  <si>
    <t xml:space="preserve"> 48°50'57.1"N, 17°23'50.9"E</t>
  </si>
  <si>
    <t xml:space="preserve"> 48°57'24.4"N, 17°47'44.8"E</t>
  </si>
  <si>
    <t xml:space="preserve"> 48°58'32.4"N, 17°48'39.5"E</t>
  </si>
  <si>
    <t>Czech Republic, Eastern Bohemia, Louka: ruderal grassland near the pond in the village</t>
  </si>
  <si>
    <t xml:space="preserve"> 49°50'46.4"N, 15°55'24.8"E</t>
  </si>
  <si>
    <t xml:space="preserve"> 49°54'19.0"N, 15°56'54.9"E</t>
  </si>
  <si>
    <t xml:space="preserve"> 49°53'11.8"N, 16°4'6.8"E</t>
  </si>
  <si>
    <t xml:space="preserve"> 49°44'51.4"N, 16°13'15.2"E</t>
  </si>
  <si>
    <t>Czech Republic, Eastern Bohemia, Polička: ruderal grassland, 2.4 km WNW of the railway station in the town</t>
  </si>
  <si>
    <t xml:space="preserve"> 49°43'34.5"N, 16°13'56.5"E</t>
  </si>
  <si>
    <t>Czech Republic, Eastern Bohemia, Široký Důl: grassy road ditches along the road from Polička to Hlinsko, 1.7 km S of the church in the village</t>
  </si>
  <si>
    <t xml:space="preserve"> 49°43'47.9"N, 16°13'16.1"E</t>
  </si>
  <si>
    <t xml:space="preserve"> 49°39'22.0"N, 15°54'14.8"E</t>
  </si>
  <si>
    <t xml:space="preserve"> 49°50'32.6"N, 15°35'41.3"E</t>
  </si>
  <si>
    <t xml:space="preserve"> 49°38'37.6"N, 15°52'50.2"E</t>
  </si>
  <si>
    <t xml:space="preserve"> 49°40'15.9"N, 15°51'13.2"E</t>
  </si>
  <si>
    <t xml:space="preserve"> 49°41'58.9"N, 15°52'52.9"E</t>
  </si>
  <si>
    <t xml:space="preserve"> 49°44'10.7"N, 15°55'46.2"E</t>
  </si>
  <si>
    <t xml:space="preserve"> 49°40'53.6"N, 15°57'41.1"E</t>
  </si>
  <si>
    <t xml:space="preserve"> 49°41'41.8"N, 15°58'5.5"E</t>
  </si>
  <si>
    <t xml:space="preserve"> 49°44'44.1"N, 16°3'35.3"E</t>
  </si>
  <si>
    <t>Czech Republic, Eastern Bohemia, Františky: pasture along the road from Hlinsko to Polička, S of the village</t>
  </si>
  <si>
    <t xml:space="preserve"> 49°45'50.8"N, 16°6'7.3"E</t>
  </si>
  <si>
    <t xml:space="preserve"> 49°45'5.1"N, 16°8'13.8"E</t>
  </si>
  <si>
    <t>Czech Republic, Eastern Bohemia, Chotěnov: grassy slopes, 1 km SSW of the church in the village</t>
  </si>
  <si>
    <t xml:space="preserve"> 49°48'54.9"N, 16°11'9.8"E</t>
  </si>
  <si>
    <t xml:space="preserve"> 49°45'11.1"N, 15°49'3.5"E</t>
  </si>
  <si>
    <t xml:space="preserve"> 49°39'.8"N, 16°2'57.2"E</t>
  </si>
  <si>
    <t xml:space="preserve"> 49°37'46.4"N, 16°5'4.9"E</t>
  </si>
  <si>
    <t xml:space="preserve"> 49°35'14.6"N, 16°6'55.3"E</t>
  </si>
  <si>
    <t xml:space="preserve"> 49°4'20.5"N, 19°16'38.8"E</t>
  </si>
  <si>
    <t xml:space="preserve"> 49°3'13.2"N, 19°15'56.2"E</t>
  </si>
  <si>
    <t xml:space="preserve"> 49°3'59.1"N, 19°16'6.2"E</t>
  </si>
  <si>
    <t xml:space="preserve"> 49°5'38.2"N, 19°17'13.9"E</t>
  </si>
  <si>
    <t xml:space="preserve"> 45°34'24.8"N, 14°27'24.0"E</t>
  </si>
  <si>
    <t xml:space="preserve"> 46°18'35.7"N, 14°39'23.4"E</t>
  </si>
  <si>
    <t xml:space="preserve"> 46°14'14.9"N, 14°1'11.0"E</t>
  </si>
  <si>
    <t xml:space="preserve"> 46°26'21.5"N, 13°45'11.9"E</t>
  </si>
  <si>
    <t xml:space="preserve"> 46°11'34.6"N, 13°59'21.8"E</t>
  </si>
  <si>
    <t xml:space="preserve"> 43°19'0.6"N, 20°50'53.3"E</t>
  </si>
  <si>
    <t xml:space="preserve"> 44°24'54.5"N, 16°31'37.9"E</t>
  </si>
  <si>
    <t xml:space="preserve"> 46°4'42.1"N, 14°19'35.7"E</t>
  </si>
  <si>
    <t>Altitude</t>
  </si>
  <si>
    <t xml:space="preserve">2025 m </t>
  </si>
  <si>
    <t xml:space="preserve">2125 m </t>
  </si>
  <si>
    <t xml:space="preserve">1764 m </t>
  </si>
  <si>
    <t xml:space="preserve">1636 m </t>
  </si>
  <si>
    <t xml:space="preserve">1750 m </t>
  </si>
  <si>
    <t xml:space="preserve">1759 m </t>
  </si>
  <si>
    <t xml:space="preserve">1721 m </t>
  </si>
  <si>
    <t xml:space="preserve">1968 m </t>
  </si>
  <si>
    <t xml:space="preserve">2052 m </t>
  </si>
  <si>
    <t xml:space="preserve">1972 m </t>
  </si>
  <si>
    <t xml:space="preserve">1274 m </t>
  </si>
  <si>
    <t xml:space="preserve">1739 m </t>
  </si>
  <si>
    <t xml:space="preserve">850 m </t>
  </si>
  <si>
    <t xml:space="preserve">901 m  </t>
  </si>
  <si>
    <t xml:space="preserve">1560 m </t>
  </si>
  <si>
    <t xml:space="preserve">1796 m </t>
  </si>
  <si>
    <t xml:space="preserve">1546 m </t>
  </si>
  <si>
    <t xml:space="preserve">852 m </t>
  </si>
  <si>
    <t xml:space="preserve">1093 m </t>
  </si>
  <si>
    <t xml:space="preserve">1660 m </t>
  </si>
  <si>
    <t xml:space="preserve">973 m </t>
  </si>
  <si>
    <t xml:space="preserve">2250 m </t>
  </si>
  <si>
    <t xml:space="preserve">2350 m </t>
  </si>
  <si>
    <t xml:space="preserve">1779 m </t>
  </si>
  <si>
    <t xml:space="preserve">1558 m </t>
  </si>
  <si>
    <t xml:space="preserve">883 m </t>
  </si>
  <si>
    <t xml:space="preserve">1073 m </t>
  </si>
  <si>
    <t xml:space="preserve">2180 m </t>
  </si>
  <si>
    <t xml:space="preserve">2593 m </t>
  </si>
  <si>
    <t xml:space="preserve">1830 m </t>
  </si>
  <si>
    <t xml:space="preserve">1209 m </t>
  </si>
  <si>
    <t xml:space="preserve">1500 m </t>
  </si>
  <si>
    <t xml:space="preserve">1594 m </t>
  </si>
  <si>
    <t xml:space="preserve">452 m </t>
  </si>
  <si>
    <t xml:space="preserve">284 m </t>
  </si>
  <si>
    <t xml:space="preserve">244 m </t>
  </si>
  <si>
    <t xml:space="preserve">263 m </t>
  </si>
  <si>
    <t xml:space="preserve">303 m </t>
  </si>
  <si>
    <t xml:space="preserve">272 m </t>
  </si>
  <si>
    <t xml:space="preserve">539 m </t>
  </si>
  <si>
    <t xml:space="preserve">427 m </t>
  </si>
  <si>
    <t xml:space="preserve">509 m </t>
  </si>
  <si>
    <t xml:space="preserve">458 m </t>
  </si>
  <si>
    <t xml:space="preserve">300 m </t>
  </si>
  <si>
    <t xml:space="preserve">314 m </t>
  </si>
  <si>
    <t xml:space="preserve">391 m </t>
  </si>
  <si>
    <t xml:space="preserve">257 m </t>
  </si>
  <si>
    <t xml:space="preserve">354 m </t>
  </si>
  <si>
    <t xml:space="preserve">291 m </t>
  </si>
  <si>
    <t xml:space="preserve">544 m </t>
  </si>
  <si>
    <t xml:space="preserve">472 m </t>
  </si>
  <si>
    <t xml:space="preserve">520 m </t>
  </si>
  <si>
    <t xml:space="preserve">484 m </t>
  </si>
  <si>
    <t xml:space="preserve">464 m </t>
  </si>
  <si>
    <t xml:space="preserve">557 m </t>
  </si>
  <si>
    <t xml:space="preserve">320 m </t>
  </si>
  <si>
    <t xml:space="preserve">450 m </t>
  </si>
  <si>
    <t xml:space="preserve">364 m </t>
  </si>
  <si>
    <t xml:space="preserve">429 m </t>
  </si>
  <si>
    <t xml:space="preserve">380 m </t>
  </si>
  <si>
    <t xml:space="preserve">435 m </t>
  </si>
  <si>
    <t xml:space="preserve">339 m </t>
  </si>
  <si>
    <t xml:space="preserve">605 m </t>
  </si>
  <si>
    <t xml:space="preserve">611 m </t>
  </si>
  <si>
    <t xml:space="preserve">374 m </t>
  </si>
  <si>
    <t xml:space="preserve">660 m </t>
  </si>
  <si>
    <t xml:space="preserve">550 m </t>
  </si>
  <si>
    <t xml:space="preserve">312 m </t>
  </si>
  <si>
    <t xml:space="preserve">389 m </t>
  </si>
  <si>
    <t xml:space="preserve">362 m </t>
  </si>
  <si>
    <t xml:space="preserve">533 m </t>
  </si>
  <si>
    <t xml:space="preserve">581 m </t>
  </si>
  <si>
    <t xml:space="preserve">593 m </t>
  </si>
  <si>
    <t xml:space="preserve">642 m </t>
  </si>
  <si>
    <t xml:space="preserve">349 m </t>
  </si>
  <si>
    <t xml:space="preserve">619 m </t>
  </si>
  <si>
    <t xml:space="preserve">559 m </t>
  </si>
  <si>
    <t xml:space="preserve">617 m </t>
  </si>
  <si>
    <t xml:space="preserve">525 m </t>
  </si>
  <si>
    <t xml:space="preserve">684 m </t>
  </si>
  <si>
    <t xml:space="preserve">669 m </t>
  </si>
  <si>
    <t xml:space="preserve">633 m </t>
  </si>
  <si>
    <t xml:space="preserve">699 m </t>
  </si>
  <si>
    <t xml:space="preserve">506 m </t>
  </si>
  <si>
    <t xml:space="preserve">549 m </t>
  </si>
  <si>
    <t xml:space="preserve">764 m </t>
  </si>
  <si>
    <t xml:space="preserve">707 m </t>
  </si>
  <si>
    <t xml:space="preserve">562 m </t>
  </si>
  <si>
    <t xml:space="preserve">959 m </t>
  </si>
  <si>
    <t xml:space="preserve">651 m </t>
  </si>
  <si>
    <t xml:space="preserve">923 m </t>
  </si>
  <si>
    <t xml:space="preserve">1340 m </t>
  </si>
  <si>
    <t xml:space="preserve">604 m </t>
  </si>
  <si>
    <t xml:space="preserve">1408 m </t>
  </si>
  <si>
    <t xml:space="preserve">1228 m </t>
  </si>
  <si>
    <t xml:space="preserve">1404 m </t>
  </si>
  <si>
    <t xml:space="preserve">1444 m </t>
  </si>
  <si>
    <t xml:space="preserve">1550 m </t>
  </si>
  <si>
    <t xml:space="preserve">1848 m </t>
  </si>
  <si>
    <t xml:space="preserve">2217 m </t>
  </si>
  <si>
    <t>Date</t>
  </si>
  <si>
    <t>4/Aug/2013</t>
  </si>
  <si>
    <t>1/Aug/2015</t>
  </si>
  <si>
    <t>2/Aug/2015</t>
  </si>
  <si>
    <t>3/Aug/2015</t>
  </si>
  <si>
    <t>4/Aug/2015</t>
  </si>
  <si>
    <t>15/Sep/2015</t>
  </si>
  <si>
    <t>25/Jul/2016</t>
  </si>
  <si>
    <t>30/July/2016</t>
  </si>
  <si>
    <t>26/Jul/2016</t>
  </si>
  <si>
    <t>6/Aug/2016</t>
  </si>
  <si>
    <t>26/Jul/2017</t>
  </si>
  <si>
    <t>27/Jul/2017</t>
  </si>
  <si>
    <t>28/Jul/2017</t>
  </si>
  <si>
    <t>30/Jul/2017</t>
  </si>
  <si>
    <t>25/Aug/2017</t>
  </si>
  <si>
    <t>26/Aug/2017</t>
  </si>
  <si>
    <t>14/Jul/2017</t>
  </si>
  <si>
    <t>15/Jul/2017</t>
  </si>
  <si>
    <t>22/May/2011</t>
  </si>
  <si>
    <t>2/Jul/2011</t>
  </si>
  <si>
    <t>4/Jul/2011</t>
  </si>
  <si>
    <t>6/Jul/2011</t>
  </si>
  <si>
    <t>6/Jul/2013</t>
  </si>
  <si>
    <t>19/Jul/2013</t>
  </si>
  <si>
    <t>1/Jul/2011</t>
  </si>
  <si>
    <t>5/Jul/2011</t>
  </si>
  <si>
    <t>20/Jul/2013</t>
  </si>
  <si>
    <t>21/Jul/2013</t>
  </si>
  <si>
    <t>19/Jul/2014</t>
  </si>
  <si>
    <t>20/Jul/2014</t>
  </si>
  <si>
    <t>19/May/2011</t>
  </si>
  <si>
    <t>20/May/2011</t>
  </si>
  <si>
    <t>3/Jul/2011</t>
  </si>
  <si>
    <t>18/Jul/2013</t>
  </si>
  <si>
    <t>22/Sep/2013</t>
  </si>
  <si>
    <t>3/Aug/2016</t>
  </si>
  <si>
    <t>1/Jul/2016</t>
  </si>
  <si>
    <t>16/Jul/2016</t>
  </si>
  <si>
    <t>17/Jul/2017</t>
  </si>
  <si>
    <t>P. Bureš</t>
  </si>
  <si>
    <t>P. Bureš &amp; E. Lajkepová</t>
  </si>
  <si>
    <t>P. Bureš &amp; J. Šmerda</t>
  </si>
  <si>
    <t>P. Bureš &amp; M. Vavrinec</t>
  </si>
  <si>
    <t>P Bureš &amp; M. Vavrinec</t>
  </si>
  <si>
    <t>P. Bureš &amp; J. Výhodová</t>
  </si>
  <si>
    <t>E. Lajkepová &amp; O. Knápek</t>
  </si>
  <si>
    <t>P. Bureš &amp; J. Bureš</t>
  </si>
  <si>
    <t>E. Lajkepová &amp; J. Šmerda</t>
  </si>
  <si>
    <t>Czech Republic, Southern Moravia, Vilémovice: grassy cover in amphitheatre above Suchý žleb, 0.8 km NNW of the chapel in the village</t>
  </si>
  <si>
    <t>Czech Republic, Southern Moravia, Lelekovice: wet meadows at Ponávka brook valley, 0.8 km N of the church in the village</t>
  </si>
  <si>
    <t>Czech Republic, Southern Moravia, Popůvky: wet meadow along the brook, 0.9 km W of the chapel in the village</t>
  </si>
  <si>
    <t>Czech Republic, Eastern Bohemia, Střemošice: dry marlite slopes, W side of the road, 0.6 km SSW of the chapel in the village</t>
  </si>
  <si>
    <t>Czech Republic, Eastern Bohemia, Široký Důl: marlite slopes, 0.2 km NNE of the church in the village</t>
  </si>
  <si>
    <t>Czech Republic, Eastern Bohemia, Běstvina: meadow on the slope of Radostínský kopec hill, 0.6 km N of the chapel in the village</t>
  </si>
  <si>
    <t>Czech Republic, Eastern Bohemia, Borová: grassy road ditches along the road from Hlinsko to Polička, 0.9 km ENE of the church in the village</t>
  </si>
  <si>
    <t>Czech Republic, Eastern Bohemia, Dlouhý: wet meadow along the road Trhová-Kamenice-Ždírec, 0.1 km SE of the Dlouhý rybník pond</t>
  </si>
  <si>
    <r>
      <t>Samples AFLP</t>
    </r>
    <r>
      <rPr>
        <vertAlign val="superscript"/>
        <sz val="11"/>
        <color indexed="8"/>
        <rFont val="Times New Roman"/>
        <family val="1"/>
        <charset val="238"/>
      </rPr>
      <t>2</t>
    </r>
  </si>
  <si>
    <r>
      <t>Samples flow cytometry</t>
    </r>
    <r>
      <rPr>
        <vertAlign val="superscript"/>
        <sz val="11"/>
        <color indexed="8"/>
        <rFont val="Times New Roman"/>
        <family val="1"/>
        <charset val="238"/>
      </rPr>
      <t>2</t>
    </r>
  </si>
  <si>
    <r>
      <t>Collectors</t>
    </r>
    <r>
      <rPr>
        <vertAlign val="superscript"/>
        <sz val="11"/>
        <color indexed="8"/>
        <rFont val="Times New Roman"/>
        <family val="1"/>
        <charset val="238"/>
      </rPr>
      <t>1</t>
    </r>
  </si>
  <si>
    <r>
      <rPr>
        <vertAlign val="superscript"/>
        <sz val="11"/>
        <color indexed="8"/>
        <rFont val="Times New Roman"/>
        <family val="1"/>
        <charset val="238"/>
      </rPr>
      <t>2</t>
    </r>
    <r>
      <rPr>
        <sz val="11"/>
        <color indexed="8"/>
        <rFont val="Times New Roman"/>
        <family val="1"/>
        <charset val="238"/>
      </rPr>
      <t xml:space="preserve"> Codes given by taxa abreviation as follows: ACA = </t>
    </r>
    <r>
      <rPr>
        <i/>
        <sz val="11"/>
        <color indexed="8"/>
        <rFont val="Times New Roman"/>
        <family val="1"/>
        <charset val="238"/>
      </rPr>
      <t xml:space="preserve">C. acaulon, </t>
    </r>
    <r>
      <rPr>
        <sz val="11"/>
        <color indexed="8"/>
        <rFont val="Times New Roman"/>
        <family val="1"/>
        <charset val="238"/>
      </rPr>
      <t xml:space="preserve">ARV = </t>
    </r>
    <r>
      <rPr>
        <i/>
        <sz val="11"/>
        <color indexed="8"/>
        <rFont val="Times New Roman"/>
        <family val="1"/>
        <charset val="238"/>
      </rPr>
      <t xml:space="preserve">C. arvense, </t>
    </r>
    <r>
      <rPr>
        <sz val="11"/>
        <color indexed="8"/>
        <rFont val="Times New Roman"/>
        <family val="1"/>
        <charset val="238"/>
      </rPr>
      <t xml:space="preserve">CAR = </t>
    </r>
    <r>
      <rPr>
        <i/>
        <sz val="11"/>
        <color indexed="8"/>
        <rFont val="Times New Roman"/>
        <family val="1"/>
        <charset val="238"/>
      </rPr>
      <t xml:space="preserve">C. carniolicum, </t>
    </r>
    <r>
      <rPr>
        <sz val="11"/>
        <color indexed="8"/>
        <rFont val="Times New Roman"/>
        <family val="1"/>
        <charset val="238"/>
      </rPr>
      <t xml:space="preserve">ERIO = </t>
    </r>
    <r>
      <rPr>
        <i/>
        <sz val="11"/>
        <color indexed="8"/>
        <rFont val="Times New Roman"/>
        <family val="1"/>
        <charset val="238"/>
      </rPr>
      <t xml:space="preserve">C. eriophorum, </t>
    </r>
    <r>
      <rPr>
        <sz val="11"/>
        <color indexed="8"/>
        <rFont val="Times New Roman"/>
        <family val="1"/>
        <charset val="238"/>
      </rPr>
      <t xml:space="preserve">ERIS = </t>
    </r>
    <r>
      <rPr>
        <i/>
        <sz val="11"/>
        <color indexed="8"/>
        <rFont val="Times New Roman"/>
        <family val="1"/>
        <charset val="238"/>
      </rPr>
      <t>C. erisithales</t>
    </r>
    <r>
      <rPr>
        <sz val="11"/>
        <color indexed="8"/>
        <rFont val="Times New Roman"/>
        <family val="1"/>
        <charset val="238"/>
      </rPr>
      <t xml:space="preserve">, GREI = </t>
    </r>
    <r>
      <rPr>
        <i/>
        <sz val="11"/>
        <color indexed="8"/>
        <rFont val="Times New Roman"/>
        <family val="1"/>
        <charset val="238"/>
      </rPr>
      <t>C. greimleri</t>
    </r>
    <r>
      <rPr>
        <sz val="11"/>
        <color indexed="8"/>
        <rFont val="Times New Roman"/>
        <family val="1"/>
        <charset val="238"/>
      </rPr>
      <t xml:space="preserve">, HET = </t>
    </r>
    <r>
      <rPr>
        <i/>
        <sz val="11"/>
        <color indexed="8"/>
        <rFont val="Times New Roman"/>
        <family val="1"/>
        <charset val="238"/>
      </rPr>
      <t>C. heterophyllum</t>
    </r>
    <r>
      <rPr>
        <sz val="11"/>
        <color indexed="8"/>
        <rFont val="Times New Roman"/>
        <family val="1"/>
        <charset val="238"/>
      </rPr>
      <t xml:space="preserve">, OLE = </t>
    </r>
    <r>
      <rPr>
        <i/>
        <sz val="11"/>
        <color indexed="8"/>
        <rFont val="Times New Roman"/>
        <family val="1"/>
        <charset val="238"/>
      </rPr>
      <t xml:space="preserve">C. oleraceum, </t>
    </r>
    <r>
      <rPr>
        <sz val="11"/>
        <color indexed="8"/>
        <rFont val="Times New Roman"/>
        <family val="1"/>
        <charset val="238"/>
      </rPr>
      <t xml:space="preserve">PAL = </t>
    </r>
    <r>
      <rPr>
        <i/>
        <sz val="11"/>
        <color indexed="8"/>
        <rFont val="Times New Roman"/>
        <family val="1"/>
        <charset val="238"/>
      </rPr>
      <t>C. palustre</t>
    </r>
    <r>
      <rPr>
        <sz val="11"/>
        <color indexed="8"/>
        <rFont val="Times New Roman"/>
        <family val="1"/>
        <charset val="238"/>
      </rPr>
      <t xml:space="preserve">, PAN = </t>
    </r>
    <r>
      <rPr>
        <i/>
        <sz val="11"/>
        <color indexed="8"/>
        <rFont val="Times New Roman"/>
        <family val="1"/>
        <charset val="238"/>
      </rPr>
      <t>C. pannonicum</t>
    </r>
    <r>
      <rPr>
        <sz val="11"/>
        <color indexed="8"/>
        <rFont val="Times New Roman"/>
        <family val="1"/>
        <charset val="238"/>
      </rPr>
      <t xml:space="preserve">, RIV = </t>
    </r>
    <r>
      <rPr>
        <i/>
        <sz val="11"/>
        <color indexed="8"/>
        <rFont val="Times New Roman"/>
        <family val="1"/>
        <charset val="238"/>
      </rPr>
      <t xml:space="preserve">C. rivulare, </t>
    </r>
    <r>
      <rPr>
        <sz val="11"/>
        <color indexed="8"/>
        <rFont val="Times New Roman"/>
        <family val="1"/>
        <charset val="238"/>
      </rPr>
      <t xml:space="preserve">SPI = </t>
    </r>
    <r>
      <rPr>
        <i/>
        <sz val="11"/>
        <color indexed="8"/>
        <rFont val="Times New Roman"/>
        <family val="1"/>
        <charset val="238"/>
      </rPr>
      <t>C. spinosissimum</t>
    </r>
    <r>
      <rPr>
        <sz val="11"/>
        <color indexed="8"/>
        <rFont val="Times New Roman"/>
        <family val="1"/>
        <charset val="238"/>
      </rPr>
      <t xml:space="preserve">, VUL = </t>
    </r>
    <r>
      <rPr>
        <i/>
        <sz val="11"/>
        <color indexed="8"/>
        <rFont val="Times New Roman"/>
        <family val="1"/>
        <charset val="238"/>
      </rPr>
      <t xml:space="preserve">C. vulgare, </t>
    </r>
    <r>
      <rPr>
        <sz val="11"/>
        <color indexed="8"/>
        <rFont val="Times New Roman"/>
        <family val="1"/>
        <charset val="238"/>
      </rPr>
      <t>Hyb = hybrids</t>
    </r>
  </si>
  <si>
    <r>
      <rPr>
        <vertAlign val="superscript"/>
        <sz val="11"/>
        <color indexed="8"/>
        <rFont val="Times New Roman"/>
        <family val="1"/>
        <charset val="238"/>
      </rPr>
      <t>1</t>
    </r>
    <r>
      <rPr>
        <sz val="11"/>
        <color indexed="8"/>
        <rFont val="Times New Roman"/>
        <family val="1"/>
        <charset val="238"/>
      </rPr>
      <t xml:space="preserve"> E. Lajkepová = E. Michálková</t>
    </r>
  </si>
  <si>
    <t>13/Aug/2016</t>
  </si>
  <si>
    <t>29/Jul/2017</t>
  </si>
  <si>
    <t>20/Aug/2017</t>
  </si>
  <si>
    <t>13/Jul/2017</t>
  </si>
  <si>
    <t>15/Jul/2014</t>
  </si>
  <si>
    <t>12/Jul/2016</t>
  </si>
  <si>
    <t>14/Jul/2016</t>
  </si>
  <si>
    <t>15/Jul/2016</t>
  </si>
  <si>
    <t>30/Jul/2016</t>
  </si>
  <si>
    <t>24/Jul/2016</t>
  </si>
  <si>
    <t>31/Jul/2016</t>
  </si>
  <si>
    <t>Latitude, longitude</t>
  </si>
  <si>
    <t>Czech Republic, Southern Moravia, Lesní Hluboké: along the forest pathway near Devět Křížů, 0.8 km SW of the chapel in the village</t>
  </si>
  <si>
    <t>Czech Republic, Eastern Bohemia, Chrast u Chrudimi: dry slopes at natural reserve Altán, NE side of Chrašický rybník pond</t>
  </si>
  <si>
    <t>Austria, Ötztaler Alpen Mts, Sölden: at Ötztaler Gletscherstrasse 1.7 km WSW of the church in the village</t>
  </si>
  <si>
    <t>Austria, Ötztaler Alpen Mts, Hochgurgl: along the road at the S margin of the village</t>
  </si>
  <si>
    <t>Italy, Alpi dell'Adamello e della Presanella Mts, Passo Tonale: along the road from Passo Tonale to Vermiglio, 1.5 km ESE of the village</t>
  </si>
  <si>
    <t>Italy, Alpi dell'Adamello e della Presanella Mts, Campo Carlo Magno: wet ditches along the road from Campo Carlo Magno to Folgarida, 0.8 km NW of the church in the village</t>
  </si>
  <si>
    <t>Italy, Alpi dell'Adamello e della Presanella Mts, Campo Carlo Magno: ruderal grassland, 0.4 km NE of the church in the village</t>
  </si>
  <si>
    <t>Italy, Alpi dell'Adamello e della Presanella Mts, Campo Carlo Magno: meadow, 0.65 km NE of the church in the village</t>
  </si>
  <si>
    <t>Italy, Alpi Retiche Mts, Cles: along the road from Cles to Monte Peller, 5 km SW of the village</t>
  </si>
  <si>
    <t>Italy, Alpi Retiche Mts, Tuenno: along the pathway to Monte Peller, 5.3 km SW of the village</t>
  </si>
  <si>
    <t>Italy, Dolomiti Mts, Arabba: along the road from Canazei to Arabba, 3 km SSW of the village</t>
  </si>
  <si>
    <t>Austria, Zillertaler Alpen Mts, Lanersbach: along the pathway to Grüblspitze, 2 km W of the village</t>
  </si>
  <si>
    <t>Austria, Zillertaler Alpen Mts, Lanersbach: at the bank of Tuxbach brook, 0.3 km NE of the church in the village</t>
  </si>
  <si>
    <t>Austria, Rottenmanner und Wölzer Tauern Mts, Lachtal: along the road Oberer Höhenweg (= road between the village of Oberzeiring and the mountain chalet Klosterneuburger Hütte), 3.5 km NE of the village</t>
  </si>
  <si>
    <t>Austria, Hochschwab Mts, Hinterwildalpen: open forest N slopes of Höllkogel, 2.75 km SE of the village</t>
  </si>
  <si>
    <t>Austria, Karawanken Mts, Outschena: at wet margins along the tourist and forest road, 0.8 km S of the village</t>
  </si>
  <si>
    <t>Austria: Eisenerzer Alpen Mts, Kölblwirt (near Johnsbach): at the path from Kölblwirt up to Hesshütte in Gesäuse between Untere Koderalm and Stadlalm (right of the road to the top), 3 km NE of the village</t>
  </si>
  <si>
    <t>Austria, Seetaler Alpen Mts, Judenburg: in the open S forest slope near the chalet Winterleitenhütte, 10.7 km SW of the town</t>
  </si>
  <si>
    <t>Austria, Koralpe Mts (Koralm), Rieding: wet slopes along the road Koralpenhöhenstrasse, 4 km ESE of the village</t>
  </si>
  <si>
    <t>Austria, Steiner Alpen Mts (Kamniško-Savinjske Alpe Mts), Ebriach (Obirsko): wet rocky slopes of Trögener Klamm, 4.5 km SW of the village</t>
  </si>
  <si>
    <t>Austria, Eisenerzer Alpen Mts, Eisenerz: forest slopes along the brook, 8.5 SW of the town</t>
  </si>
  <si>
    <t>Austria, Rottenmanner und Wölzer Tauern Mts, Möderbrugg: open N forest slopes of the Steinerkogel Hill, 4.8 km WSW of the village</t>
  </si>
  <si>
    <t>Austria, Bachergebirge Mts (Pohorje), Sankt Oswald ob Eibiswald: along the forest road in S slope, 3.5 km W of the village</t>
  </si>
  <si>
    <t>Italy, Alpi Venoste Mts, Certosa di Senales (= Karthaus): along the tourist road to Rif. Stettiner Hütte, 9 km NE from the village</t>
  </si>
  <si>
    <t>Italia, Alpi Venoste Mts, Val Senales, Masso Corto (Kurzras): along touristic road to Rif. Bella Vista, 1.6 km N of the village</t>
  </si>
  <si>
    <t>Austria, Eisenerzer Alpen Mts, Eisenerz: Alpine meadows olong the brook between Nebelkreuz and Wildfeld, 6.6 km SW of the town</t>
  </si>
  <si>
    <t>Austria, Karawanken Mts, Feistritz im Rosental: forest margins along the tourist road 7.1 km SSW of the village</t>
  </si>
  <si>
    <t>Austria, Kamniško-Savinjske Alpe Mts, Unterort/Podkraj: Alpine meadow in ski slope 3.5 km SSSW of the village</t>
  </si>
  <si>
    <t>Austria, Steiner Alpen Mts (Kamniško-Savinjske Alpe Mts), Vellach (Bela): along the forest road 2.1 km SSW of the village</t>
  </si>
  <si>
    <t>Austria, Raxalpe Mts, Prein an der Rax: ski slope, 3.3 km W of the village</t>
  </si>
  <si>
    <t>Austria, Hohe Tauern Mts, Mallnitz: along the tourist road between chalets Jamnigalm and Hagener Hütte, 6.4 km NW of the village</t>
  </si>
  <si>
    <t>Austria, Hohe Tauern Mts, Putschall: along the tourist road to the chalet Adolf-Nossberger-Hütte, 6.8 km WSW of the village</t>
  </si>
  <si>
    <t>Austria, Hohe Tauern Mts, Kals am Großglockner: along the tourist road below the chalet Stüdlhütte, 6.3 km NE of the village</t>
  </si>
  <si>
    <t>Austria, Hohe Tauern Mts, Kals am Großglockner: along the road below the chalet Lucknerhaus, 3.5 km NE of the village</t>
  </si>
  <si>
    <t>Bosnia and Herzegovina, Vranica Planina Mts, Fojnica: along the forest roads in the surrounding of the tourist rest place with fountain, 11.4 km WNW of the town</t>
  </si>
  <si>
    <t>Bosnia and Herzegovina, Lunjevača Mts, Drvar: S slopes of Klekovača Massiv, 12 km ENE of the village</t>
  </si>
  <si>
    <t>Czech Republic, Bílé Karpaty Mts, Louka: ruderal places between the road and the railway, 1.8 km SE of the church in the village</t>
  </si>
  <si>
    <t>Czech Republic, Bílé Karpaty Mts, Boršice u Blatnice: dry ruderal bushy slopes, 0.6 km S of the church in the village</t>
  </si>
  <si>
    <t>Czech Republic, Bílé Karpaty Mts, Korytná: dry, bushy pasture, 1.5 km N of the church in the village</t>
  </si>
  <si>
    <t>Czech Republic, Bílé Karpaty Mts, Komňa: grassy, wet places between planted trees, 2.2 km SSE of the church in the village</t>
  </si>
  <si>
    <t>Czech Republic, Bílé Karpaty Mts, Březová: dry grassy vegetation at natural reserve Cestiska, 0.6 km W of the church in the village</t>
  </si>
  <si>
    <t>Czech Republic, Bílé Karpaty Mts, Březová: spring fen, 0.9 km E of the church in the village</t>
  </si>
  <si>
    <t>Czech Republic, Bílé Karpaty Mts, Březová : pasture, 1.2 km N of the church in the village</t>
  </si>
  <si>
    <t>Czech Republic, Bílé Karpaty Mts, Březová: grassy road ditches in serpentines, 0.65 km SWW of the church in the village</t>
  </si>
  <si>
    <t>Czech Republic, Bílé Karpaty Mts, Strání: abandoned orchard along the road to Březová, 1.2 km NNE of the church in the village</t>
  </si>
  <si>
    <t>Czech Republic, Bílé Karpaty Mts, Březová: bushy orchards near the crossroad of Strání-Březová-Suchá, 2 km NEE of the church in the village</t>
  </si>
  <si>
    <t>Czech Republic, Bílé Karpaty Mts, Korytná: mesophilic meadow at W oriented slope along the Lubná brook, 1.8 km NE of the church in the village</t>
  </si>
  <si>
    <t>Czech Republic, Bílé Karpaty Mts, Suchá Loz: meadow with scatter trees, 3 km SSW of the church in the village</t>
  </si>
  <si>
    <t>Czech Republic, Bílé Karpaty Mts, Velká nad Veličkou: W edge of the natural reserve Zahrady pod Hájem, 0.85 km SE of the church in the village</t>
  </si>
  <si>
    <t>Czech Republic, Bílé Karpaty Mts, Javorník: wet meadow near natural reserve Machová, 3.5 km S of the church in the village</t>
  </si>
  <si>
    <t>Czech Republic, Bílé Karpaty Mts, Suchov: alluvial meadows along the road to Javorník, SW of the village</t>
  </si>
  <si>
    <t>Czech Republic, Bílé Karpaty Mts, Suchov: E slopes, 1.3 km SE of the chapel in the village</t>
  </si>
  <si>
    <t>Czech Republic, Bílé Karpaty Mts, Rokytnice: meadow along the road to Jestřabí, ESE side of the village</t>
  </si>
  <si>
    <t>Czech Republic, Bílé Karpaty Mts, Nedašov: spring meadow at natural reserve Jalovcová stráň, 2.2 km SE of the church in the village</t>
  </si>
  <si>
    <t>Czech Republic, Bílé Karpaty Mts, Nedašov: S slopes of natural reserve Kaňoury, 2.7 km E of the church in the village</t>
  </si>
  <si>
    <t>Czech Republic, Bílé Karpaty Mts, Tvarožná Lhota-Lučina: S slopes of natural reserve Kaňoury, 1.5 km S of the Lučina pond</t>
  </si>
  <si>
    <t>Czech Republic, Bílé Karpaty Mts, Lopeník: wet meadows on NE slopes of Vysoký vrch hill, NE side of the village</t>
  </si>
  <si>
    <t>Czech Republic, Bílé Karpaty Mts, Komňa: the quarry Rasová, 2.4 km S of the church in the village</t>
  </si>
  <si>
    <t>Czech Republic, Žďárské vrchy Mts, Karlov: grassy road ditches near crossroad Karlov-Radostín-Vojnův Městec, 1.2 km NW of the village</t>
  </si>
  <si>
    <t>Czech Republic, Žďárské vrchy Mts, Radostín: wetter meadow on the slope of Radostínský kopec hill,  1.1 km SSE of the church in the village</t>
  </si>
  <si>
    <t>Czech Republic, Žďárské vrchy Mts, Hluboká: calcareous meadows in Doubrava brook valley, E side of the Řeka pond</t>
  </si>
  <si>
    <t>Czech Republic, Žďárské vrchy Mts, Krucemburk: wetter meadow along the road from Krucemburk to Zalíbené, 2.7 km NE of the church in the village</t>
  </si>
  <si>
    <t>Czech Republic, Žďárské vrchy Mts, Hamry: grassy ditches along the road to Vortová, SSE side of the village</t>
  </si>
  <si>
    <t>Czech Republic, Žďárské vrchy Mts, Herálec-Mariánská Huť: wetter meadows and ditches along the road, 2.3 km WSW of the church in the village</t>
  </si>
  <si>
    <t>Czech Republic, Žďárské vrchy Mts, Herálec: wetter meadow along the road to gamekeeper´s lodge "Na Svobodě", 2 km NE of the church in the village</t>
  </si>
  <si>
    <t>Czech Republic, Žďárské vrchy Mts, Čachnov: wetter pasture in a brook valley, 0.8 km S of the railway station in the village</t>
  </si>
  <si>
    <t>Czech Republic, Žďárské vrchy Mts, Samotín-Blatky: mountain meadow at Blatky, 1.3 km W of the village</t>
  </si>
  <si>
    <t>Czech Republic, Žďárské vrchy Mts, Kadov: mountain meadow under the road, SW of the village</t>
  </si>
  <si>
    <t>Czech Republic, Žďárské vrchy Mts, Pohledec: grassy ditches along the road to Koníkov, 1.4 km NE of the chapel in the village</t>
  </si>
  <si>
    <t>Slovakia, Velká Fatra Mts, Ružomberok: along the forest road from Ružomberok to Malinné, 2.5 km SW of the train station in the town</t>
  </si>
  <si>
    <t>Slovakia, Velká Fatra Mts, Ružomberok: slope grassland at Malino Brdo hill, 4.5 km SW of the train station in the town</t>
  </si>
  <si>
    <t>Slovakia, Velká Fatra Mts, Ružomberok: slopes along the pathway from Ružomberok to Malinné, 3 km SW of the train station in the town</t>
  </si>
  <si>
    <t>Slovakia, Velká Fatra Mts, Ružomberok: slopes along the pathway to Predný Čebrať hill, 1.8 km NW of the train station in the town</t>
  </si>
  <si>
    <t>Slovenia, Notranjski Snežnik Mts, Sviščaki: wet forest 4.1 km E of the village</t>
  </si>
  <si>
    <t>Slovenia, Polhograjsko hribovje Mts, Polhov Gradec: in the top of hill Grmada, 1.8 km NE of the village</t>
  </si>
  <si>
    <t>Slovenia, Kamniško-Savinjske Alpe Mts (Steiner Alpen Mts), Podvolovljek: along the forest road in Velika Planina, 2.9 km WNW of the village</t>
  </si>
  <si>
    <t>Slovenia, Julijske Alpe Mts, Zgornja Sorica: along the road in Bohinjsko sedlo, 1.5 km SSE of the village</t>
  </si>
  <si>
    <t>Slovenia, Julijske Alpe Mts, Kranjska Gora: along the road from Kranjska Gora to Vršič, 5 km SSW of the village</t>
  </si>
  <si>
    <t>Slovenia, Cerkljansko hribovje Mts, Podbrdo: in the forest along the road E of the Massif Porezen, 2.7 km SSE of the village</t>
  </si>
  <si>
    <t>Serbia, Kopaonik Mts, Brzece: wet forest slopes along the road to Kopaonik, 3.5 km NW of the village</t>
  </si>
  <si>
    <t>CAR-A50a</t>
  </si>
  <si>
    <t>CAR-A50b</t>
  </si>
  <si>
    <t>CAR-A50c</t>
  </si>
  <si>
    <t>CAR-A50d</t>
  </si>
  <si>
    <t>CAR-A50e</t>
  </si>
  <si>
    <t>CAR-A50f</t>
  </si>
  <si>
    <t>CAR-A51a</t>
  </si>
  <si>
    <t>CAR-A51b</t>
  </si>
  <si>
    <t>CAR-A51c</t>
  </si>
  <si>
    <t>CAR-A51d</t>
  </si>
  <si>
    <t>CAR-A51e</t>
  </si>
  <si>
    <t>CAR-A51f</t>
  </si>
  <si>
    <t>CAR-A52a</t>
  </si>
  <si>
    <t>CAR-A52b</t>
  </si>
  <si>
    <t>CAR-A52c</t>
  </si>
  <si>
    <t>CAR-A52d</t>
  </si>
  <si>
    <t>CAR-A52e</t>
  </si>
  <si>
    <t>CAR-A110e</t>
  </si>
  <si>
    <t>CAR-A110f</t>
  </si>
  <si>
    <t>CAR-A110g</t>
  </si>
  <si>
    <t>Hyb-A52a1</t>
  </si>
  <si>
    <t>Hyb-A52a2</t>
  </si>
  <si>
    <t>Hyb-A52a3</t>
  </si>
  <si>
    <t>Hyb-A52b1</t>
  </si>
  <si>
    <t>Hyb-A52b2</t>
  </si>
  <si>
    <t>Hyb-A52b3</t>
  </si>
  <si>
    <t>Hyb-A52c1</t>
  </si>
  <si>
    <t>Hyb-A52c2</t>
  </si>
  <si>
    <t>Hyb-A52c3</t>
  </si>
  <si>
    <t>Hyb-A52d1</t>
  </si>
  <si>
    <t>Hyb-A52d2</t>
  </si>
  <si>
    <t>Hyb-A52d3</t>
  </si>
  <si>
    <t>GREI-A56a</t>
  </si>
  <si>
    <t>GREI-A56b</t>
  </si>
  <si>
    <t>GREI-A56c</t>
  </si>
  <si>
    <t>GREI-A56d</t>
  </si>
  <si>
    <t>GREI-A56e</t>
  </si>
  <si>
    <t>GREI-A56f</t>
  </si>
  <si>
    <t>GREI-A52a</t>
  </si>
  <si>
    <t>GREI-A31a</t>
  </si>
  <si>
    <t>GREI-A31b</t>
  </si>
  <si>
    <t>GREI-A31c</t>
  </si>
  <si>
    <t>GREI-A31d</t>
  </si>
  <si>
    <t>GREI-A31e</t>
  </si>
  <si>
    <t>GREI-A31f</t>
  </si>
  <si>
    <t>GREI-A31g</t>
  </si>
  <si>
    <t>GREI-A31h</t>
  </si>
  <si>
    <t>GREI-A31i</t>
  </si>
  <si>
    <t>GREI-A31j</t>
  </si>
  <si>
    <t>GREI-A31k</t>
  </si>
  <si>
    <t>GREI-A31l</t>
  </si>
  <si>
    <t>GREI-A57a</t>
  </si>
  <si>
    <t>GREI-A57b</t>
  </si>
  <si>
    <t>GREI-A57c</t>
  </si>
  <si>
    <t>GREI-A57d</t>
  </si>
  <si>
    <t>GREI-A57e</t>
  </si>
  <si>
    <t>GREI-A57f</t>
  </si>
  <si>
    <t>GREI-A53a</t>
  </si>
  <si>
    <t>GREI-A53b</t>
  </si>
  <si>
    <t>GREI-A53c</t>
  </si>
  <si>
    <t>GREI-A53d</t>
  </si>
  <si>
    <t>GREI-A53e</t>
  </si>
  <si>
    <t>GREI-A53f</t>
  </si>
  <si>
    <t>GREI-A54a</t>
  </si>
  <si>
    <t>GREI-A54b</t>
  </si>
  <si>
    <t>GREI-A54c</t>
  </si>
  <si>
    <t>GREI-A54d</t>
  </si>
  <si>
    <t>GREI-A54e</t>
  </si>
  <si>
    <t>GREI-A54f</t>
  </si>
  <si>
    <t>GREI-A58a</t>
  </si>
  <si>
    <t>GREI-A58b</t>
  </si>
  <si>
    <t>GREI-A58c</t>
  </si>
  <si>
    <t>GREI-A58d</t>
  </si>
  <si>
    <t>GREI-A58e</t>
  </si>
  <si>
    <t>GREI-A58f</t>
  </si>
  <si>
    <t>GREI-A112a</t>
  </si>
  <si>
    <t>GREI-A112b</t>
  </si>
  <si>
    <t>GREI-A112c</t>
  </si>
  <si>
    <t>GREI-A112d</t>
  </si>
  <si>
    <t>GREI-A112e</t>
  </si>
  <si>
    <t>GREI-A112f</t>
  </si>
  <si>
    <t>GREI-A113a</t>
  </si>
  <si>
    <t>GREI-A113b</t>
  </si>
  <si>
    <t>GREI-A113c</t>
  </si>
  <si>
    <t>GREI-A113d</t>
  </si>
  <si>
    <t>GREI-A113e</t>
  </si>
  <si>
    <t>GREI-A113f</t>
  </si>
  <si>
    <t>GREI-A55a</t>
  </si>
  <si>
    <t>GREI-A55b</t>
  </si>
  <si>
    <t>GREI-A55c</t>
  </si>
  <si>
    <t>GREI-SL7a</t>
  </si>
  <si>
    <t>GREI-SL7b</t>
  </si>
  <si>
    <t>GREI-SL7c</t>
  </si>
  <si>
    <t>GREI-SL7d</t>
  </si>
  <si>
    <t>GREI-SL7e</t>
  </si>
  <si>
    <t>GREI-SL7f</t>
  </si>
  <si>
    <t>GREI-SL7g</t>
  </si>
  <si>
    <t>GREI-SL7h</t>
  </si>
  <si>
    <t>GREI-SL7i</t>
  </si>
  <si>
    <t>GREI-SL7j</t>
  </si>
  <si>
    <t>GREI-SL2a</t>
  </si>
  <si>
    <t>GREI-SL2b</t>
  </si>
  <si>
    <t>GREI-SL2c</t>
  </si>
  <si>
    <t>GREI-SL2d</t>
  </si>
  <si>
    <t>GREI-SL2e</t>
  </si>
  <si>
    <t>GREI-SL2f</t>
  </si>
  <si>
    <t>GREI-SL4a</t>
  </si>
  <si>
    <t>GREI-SL4b</t>
  </si>
  <si>
    <t>GREI-SL4c</t>
  </si>
  <si>
    <t>GREI-SL4d</t>
  </si>
  <si>
    <t>GREI-SL4e</t>
  </si>
  <si>
    <t>GREI-SL4f</t>
  </si>
  <si>
    <t>GREI-BiH2a</t>
  </si>
  <si>
    <t>GREI-BiH2b</t>
  </si>
  <si>
    <t>GREI-BiH2c</t>
  </si>
  <si>
    <t>GREI-BiH2d</t>
  </si>
  <si>
    <t>GREI-BiH2e</t>
  </si>
  <si>
    <t>GREI-BiH2f</t>
  </si>
  <si>
    <t>GREI-BiH2g</t>
  </si>
  <si>
    <t>GREI-BiH2h</t>
  </si>
  <si>
    <t>GREI-BiH2i</t>
  </si>
  <si>
    <t>GREI-BiH1a</t>
  </si>
  <si>
    <t>GREI-BiH1b</t>
  </si>
  <si>
    <t>GREI-BiH1c</t>
  </si>
  <si>
    <t>GREI-BiH1d</t>
  </si>
  <si>
    <t>GREI-BiH1e</t>
  </si>
  <si>
    <t>GREI-BiH1f</t>
  </si>
  <si>
    <t>GREI-SRB1a</t>
  </si>
  <si>
    <t>GREI-SRB1b</t>
  </si>
  <si>
    <t>GREI-SRB1c</t>
  </si>
  <si>
    <t>GREI-SRB1d</t>
  </si>
  <si>
    <t>GREI-SRB1e</t>
  </si>
  <si>
    <t>GREI-SRB1f</t>
  </si>
  <si>
    <t>GREI-SRB1g</t>
  </si>
  <si>
    <t>GREI-SRB1h</t>
  </si>
  <si>
    <t>GREI-SRB1i</t>
  </si>
  <si>
    <t>GREI-SRB1j</t>
  </si>
  <si>
    <t>CAR-A52f</t>
  </si>
  <si>
    <t>CAR-A111a</t>
  </si>
  <si>
    <t>CAR-A112a</t>
  </si>
  <si>
    <t>CAR-A112b</t>
  </si>
  <si>
    <t>CAR-A112c</t>
  </si>
  <si>
    <t>CAR-A112d</t>
  </si>
  <si>
    <t>CAR-SL6c</t>
  </si>
  <si>
    <t>Hyb-A52b</t>
  </si>
  <si>
    <t>GREI-A54k</t>
  </si>
  <si>
    <t>GREI-A53k</t>
  </si>
  <si>
    <t>GREI-A54l</t>
  </si>
  <si>
    <t>GREI-A54m</t>
  </si>
  <si>
    <t>GREI-A54g</t>
  </si>
  <si>
    <t>GREI-A54h</t>
  </si>
  <si>
    <t>GREI-A54i</t>
  </si>
  <si>
    <t>GREI-A54j</t>
  </si>
  <si>
    <t>GREI-A54p</t>
  </si>
  <si>
    <t>GREI-A54q</t>
  </si>
  <si>
    <t>GREI-A54r</t>
  </si>
  <si>
    <t>GREI-A54s</t>
  </si>
  <si>
    <t>GREI-A54t</t>
  </si>
  <si>
    <t>GREI-A54u</t>
  </si>
  <si>
    <t>GREI-A53g</t>
  </si>
  <si>
    <t>GREI-A53h</t>
  </si>
  <si>
    <t>GREI-A53i</t>
  </si>
  <si>
    <t>GREI-A53j</t>
  </si>
  <si>
    <t>GREI-A54v</t>
  </si>
  <si>
    <t>GREI-A54w</t>
  </si>
  <si>
    <t>GREI-A53p</t>
  </si>
  <si>
    <t>GREI-A53q</t>
  </si>
  <si>
    <t>GREI-A53r</t>
  </si>
  <si>
    <t>CAR-SL5c</t>
  </si>
  <si>
    <t>Hyb-A52a</t>
  </si>
  <si>
    <t>Hyb-A52c</t>
  </si>
  <si>
    <t>GREI-SRB1k</t>
  </si>
  <si>
    <t>GREI-SRB1p</t>
  </si>
  <si>
    <r>
      <t xml:space="preserve">Genetic relationship among hybrids collected near Kölblwirt (Hyb, green squares) and representatives of potential parents – </t>
    </r>
    <r>
      <rPr>
        <i/>
        <sz val="11"/>
        <color indexed="8"/>
        <rFont val="Times New Roman"/>
        <family val="1"/>
      </rPr>
      <t>Cirsium carniolicum</t>
    </r>
    <r>
      <rPr>
        <sz val="11"/>
        <color indexed="8"/>
        <rFont val="Times New Roman"/>
        <family val="1"/>
      </rPr>
      <t xml:space="preserve"> (blue circles), </t>
    </r>
    <r>
      <rPr>
        <i/>
        <sz val="11"/>
        <color indexed="8"/>
        <rFont val="Times New Roman"/>
        <family val="1"/>
      </rPr>
      <t>C. erisithales</t>
    </r>
    <r>
      <rPr>
        <sz val="11"/>
        <color indexed="8"/>
        <rFont val="Times New Roman"/>
        <family val="1"/>
      </rPr>
      <t xml:space="preserve"> (red circles), and </t>
    </r>
    <r>
      <rPr>
        <i/>
        <sz val="11"/>
        <color indexed="8"/>
        <rFont val="Times New Roman"/>
        <family val="1"/>
      </rPr>
      <t xml:space="preserve">C. greimleri </t>
    </r>
    <r>
      <rPr>
        <sz val="11"/>
        <color indexed="8"/>
        <rFont val="Times New Roman"/>
        <family val="1"/>
      </rPr>
      <t>(yellow circles) – visualized using PCoA based on Jaccard distances derived from AFLP profiles; 27</t>
    </r>
    <r>
      <rPr>
        <sz val="8"/>
        <color indexed="8"/>
        <rFont val="Calibri"/>
        <family val="2"/>
      </rPr>
      <t> </t>
    </r>
    <r>
      <rPr>
        <sz val="11"/>
        <color indexed="8"/>
        <rFont val="Times New Roman"/>
        <family val="1"/>
      </rPr>
      <t xml:space="preserve">% of variability is explained by the first two ordination axes. No trend of hybrids towards </t>
    </r>
    <r>
      <rPr>
        <i/>
        <sz val="11"/>
        <color indexed="8"/>
        <rFont val="Times New Roman"/>
        <family val="1"/>
      </rPr>
      <t>C. erisithales</t>
    </r>
    <r>
      <rPr>
        <sz val="11"/>
        <color indexed="8"/>
        <rFont val="Times New Roman"/>
        <family val="1"/>
      </rPr>
      <t xml:space="preserve"> is present; the backcross (BC1 = F1 × </t>
    </r>
    <r>
      <rPr>
        <i/>
        <sz val="11"/>
        <color indexed="8"/>
        <rFont val="Times New Roman"/>
        <family val="1"/>
      </rPr>
      <t>C. carniolicum</t>
    </r>
    <r>
      <rPr>
        <sz val="11"/>
        <color indexed="8"/>
        <rFont val="Times New Roman"/>
        <family val="1"/>
      </rPr>
      <t xml:space="preserve"> is most shifted green square towards the right side).</t>
    </r>
  </si>
  <si>
    <t>Population code in Bureš et al. (2018)</t>
  </si>
  <si>
    <r>
      <rPr>
        <b/>
        <sz val="11"/>
        <color indexed="8"/>
        <rFont val="Times New Roman"/>
        <family val="1"/>
      </rPr>
      <t>Electronic Appendix 1. Localities:</t>
    </r>
    <r>
      <rPr>
        <sz val="11"/>
        <color indexed="8"/>
        <rFont val="Times New Roman"/>
        <family val="1"/>
      </rPr>
      <t xml:space="preserve"> a list of localities where individuals for AFLP and flow cytometry analyses were sampled</t>
    </r>
  </si>
  <si>
    <r>
      <rPr>
        <b/>
        <sz val="11"/>
        <color indexed="8"/>
        <rFont val="Times New Roman"/>
        <family val="1"/>
      </rPr>
      <t>Electronic Appendix 2. AFLP:</t>
    </r>
    <r>
      <rPr>
        <sz val="11"/>
        <color indexed="8"/>
        <rFont val="Times New Roman"/>
        <family val="1"/>
      </rPr>
      <t xml:space="preserve"> ploidy level of examined species, number of samples per species and mean number of fragments</t>
    </r>
  </si>
  <si>
    <r>
      <rPr>
        <b/>
        <sz val="11"/>
        <color indexed="8"/>
        <rFont val="Times New Roman"/>
        <family val="1"/>
      </rPr>
      <t>Electronic Appendix 3. Genome size:</t>
    </r>
    <r>
      <rPr>
        <sz val="11"/>
        <color indexed="8"/>
        <rFont val="Times New Roman"/>
        <family val="1"/>
      </rPr>
      <t xml:space="preserve"> primary flow cytometric data and statistics for </t>
    </r>
    <r>
      <rPr>
        <i/>
        <sz val="11"/>
        <color indexed="8"/>
        <rFont val="Times New Roman"/>
        <family val="1"/>
      </rPr>
      <t xml:space="preserve">C. carniolicum, C. ×sudae </t>
    </r>
    <r>
      <rPr>
        <sz val="11"/>
        <color indexed="8"/>
        <rFont val="Times New Roman"/>
        <family val="1"/>
      </rPr>
      <t xml:space="preserve">and </t>
    </r>
    <r>
      <rPr>
        <i/>
        <sz val="11"/>
        <color indexed="8"/>
        <rFont val="Times New Roman"/>
        <family val="1"/>
      </rPr>
      <t>C. greimleri</t>
    </r>
  </si>
  <si>
    <r>
      <rPr>
        <b/>
        <sz val="11"/>
        <color indexed="8"/>
        <rFont val="Times New Roman"/>
        <family val="1"/>
      </rPr>
      <t>Electronic Appendix 5. Achene:</t>
    </r>
    <r>
      <rPr>
        <sz val="11"/>
        <color indexed="8"/>
        <rFont val="Times New Roman"/>
        <family val="1"/>
      </rPr>
      <t xml:space="preserve"> primary data (incl. statistics) for achene length of females and hermaphrodites of </t>
    </r>
    <r>
      <rPr>
        <i/>
        <sz val="11"/>
        <color indexed="8"/>
        <rFont val="Times New Roman"/>
        <family val="1"/>
      </rPr>
      <t>C. carniolicum, C.</t>
    </r>
    <r>
      <rPr>
        <sz val="11"/>
        <color indexed="8"/>
        <rFont val="Times New Roman"/>
        <family val="1"/>
      </rPr>
      <t xml:space="preserve"> ×</t>
    </r>
    <r>
      <rPr>
        <i/>
        <sz val="11"/>
        <color indexed="8"/>
        <rFont val="Times New Roman"/>
        <family val="1"/>
      </rPr>
      <t>sudae</t>
    </r>
    <r>
      <rPr>
        <sz val="11"/>
        <color indexed="8"/>
        <rFont val="Times New Roman"/>
        <family val="1"/>
      </rPr>
      <t xml:space="preserve"> and </t>
    </r>
    <r>
      <rPr>
        <i/>
        <sz val="11"/>
        <color indexed="8"/>
        <rFont val="Times New Roman"/>
        <family val="1"/>
      </rPr>
      <t>C. greimleri</t>
    </r>
  </si>
  <si>
    <r>
      <rPr>
        <b/>
        <sz val="11"/>
        <color indexed="8"/>
        <rFont val="Times New Roman"/>
        <family val="1"/>
      </rPr>
      <t>Electronic Appendix 6. Corolla:</t>
    </r>
    <r>
      <rPr>
        <sz val="11"/>
        <color indexed="8"/>
        <rFont val="Times New Roman"/>
        <family val="1"/>
      </rPr>
      <t xml:space="preserve"> primary data (incl. statistics) for measured corollar features of females and hermaphrodites of </t>
    </r>
    <r>
      <rPr>
        <i/>
        <sz val="11"/>
        <color indexed="8"/>
        <rFont val="Times New Roman"/>
        <family val="1"/>
      </rPr>
      <t>C. carniolicum, C.</t>
    </r>
    <r>
      <rPr>
        <sz val="11"/>
        <color indexed="8"/>
        <rFont val="Times New Roman"/>
        <family val="1"/>
      </rPr>
      <t xml:space="preserve"> ×</t>
    </r>
    <r>
      <rPr>
        <i/>
        <sz val="11"/>
        <color indexed="8"/>
        <rFont val="Times New Roman"/>
        <family val="1"/>
      </rPr>
      <t>sudae</t>
    </r>
    <r>
      <rPr>
        <sz val="11"/>
        <color indexed="8"/>
        <rFont val="Times New Roman"/>
        <family val="1"/>
      </rPr>
      <t xml:space="preserve"> and </t>
    </r>
    <r>
      <rPr>
        <i/>
        <sz val="11"/>
        <color indexed="8"/>
        <rFont val="Times New Roman"/>
        <family val="1"/>
      </rPr>
      <t>C. greimleri</t>
    </r>
  </si>
  <si>
    <r>
      <rPr>
        <b/>
        <sz val="11"/>
        <color indexed="8"/>
        <rFont val="Times New Roman"/>
        <family val="1"/>
      </rPr>
      <t>Electronic Appendix 7. Pappus:</t>
    </r>
    <r>
      <rPr>
        <sz val="11"/>
        <color indexed="8"/>
        <rFont val="Times New Roman"/>
        <family val="1"/>
      </rPr>
      <t xml:space="preserve"> primary data (incl. statistics) for pappus length of females and hermaphrodites of </t>
    </r>
    <r>
      <rPr>
        <i/>
        <sz val="11"/>
        <color indexed="8"/>
        <rFont val="Times New Roman"/>
        <family val="1"/>
      </rPr>
      <t>C. carniolicum, C.</t>
    </r>
    <r>
      <rPr>
        <sz val="11"/>
        <color indexed="8"/>
        <rFont val="Times New Roman"/>
        <family val="1"/>
      </rPr>
      <t xml:space="preserve"> ×</t>
    </r>
    <r>
      <rPr>
        <i/>
        <sz val="11"/>
        <color indexed="8"/>
        <rFont val="Times New Roman"/>
        <family val="1"/>
      </rPr>
      <t>sudae</t>
    </r>
    <r>
      <rPr>
        <sz val="11"/>
        <color indexed="8"/>
        <rFont val="Times New Roman"/>
        <family val="1"/>
      </rPr>
      <t xml:space="preserve"> and </t>
    </r>
    <r>
      <rPr>
        <i/>
        <sz val="11"/>
        <color indexed="8"/>
        <rFont val="Times New Roman"/>
        <family val="1"/>
      </rPr>
      <t>C. greimleri</t>
    </r>
  </si>
  <si>
    <r>
      <t xml:space="preserve">Electronic Appendix 8. PCoA: </t>
    </r>
    <r>
      <rPr>
        <sz val="11"/>
        <color indexed="8"/>
        <rFont val="Times New Roman"/>
        <family val="1"/>
      </rPr>
      <t xml:space="preserve">PCoA diagram visualising genetic relationship among individuals of </t>
    </r>
    <r>
      <rPr>
        <i/>
        <sz val="11"/>
        <color indexed="8"/>
        <rFont val="Times New Roman"/>
        <family val="1"/>
      </rPr>
      <t>C. carniolicum, C.</t>
    </r>
    <r>
      <rPr>
        <sz val="11"/>
        <color indexed="8"/>
        <rFont val="Times New Roman"/>
        <family val="1"/>
      </rPr>
      <t xml:space="preserve"> ×</t>
    </r>
    <r>
      <rPr>
        <i/>
        <sz val="11"/>
        <color indexed="8"/>
        <rFont val="Times New Roman"/>
        <family val="1"/>
      </rPr>
      <t>sudae, C. erisithales</t>
    </r>
    <r>
      <rPr>
        <sz val="11"/>
        <color indexed="8"/>
        <rFont val="Times New Roman"/>
        <family val="1"/>
      </rPr>
      <t xml:space="preserve"> and </t>
    </r>
    <r>
      <rPr>
        <i/>
        <sz val="11"/>
        <color indexed="8"/>
        <rFont val="Times New Roman"/>
        <family val="1"/>
      </rPr>
      <t>C. greimleri</t>
    </r>
  </si>
  <si>
    <r>
      <rPr>
        <vertAlign val="superscript"/>
        <sz val="11"/>
        <color indexed="8"/>
        <rFont val="Times New Roman"/>
        <family val="1"/>
        <charset val="238"/>
      </rPr>
      <t>1</t>
    </r>
    <r>
      <rPr>
        <sz val="11"/>
        <color indexed="8"/>
        <rFont val="Times New Roman"/>
        <family val="1"/>
        <charset val="238"/>
      </rPr>
      <t xml:space="preserve"> Codes given by taxa abreviation and locality code from El. Append. 1 / For </t>
    </r>
    <r>
      <rPr>
        <i/>
        <sz val="11"/>
        <color indexed="8"/>
        <rFont val="Times New Roman"/>
        <family val="1"/>
        <charset val="238"/>
      </rPr>
      <t>Cirsium greimleri</t>
    </r>
    <r>
      <rPr>
        <sz val="11"/>
        <color indexed="8"/>
        <rFont val="Times New Roman"/>
        <family val="1"/>
        <charset val="238"/>
      </rPr>
      <t xml:space="preserve"> data adopted from Bureš et al. (2018)</t>
    </r>
  </si>
  <si>
    <r>
      <rPr>
        <b/>
        <sz val="11"/>
        <color indexed="8"/>
        <rFont val="Times New Roman"/>
        <family val="1"/>
      </rPr>
      <t>Electronic Appendix 4. Genomic GC %:</t>
    </r>
    <r>
      <rPr>
        <sz val="11"/>
        <color indexed="8"/>
        <rFont val="Times New Roman"/>
        <family val="1"/>
      </rPr>
      <t xml:space="preserve"> primary flow cytometric data and statistics for </t>
    </r>
    <r>
      <rPr>
        <i/>
        <sz val="11"/>
        <color indexed="8"/>
        <rFont val="Times New Roman"/>
        <family val="1"/>
      </rPr>
      <t>C. carniolicum</t>
    </r>
    <r>
      <rPr>
        <sz val="11"/>
        <color indexed="8"/>
        <rFont val="Times New Roman"/>
        <family val="1"/>
      </rPr>
      <t xml:space="preserve">, </t>
    </r>
    <r>
      <rPr>
        <i/>
        <sz val="11"/>
        <color indexed="8"/>
        <rFont val="Times New Roman"/>
        <family val="1"/>
      </rPr>
      <t>C.</t>
    </r>
    <r>
      <rPr>
        <sz val="11"/>
        <color indexed="8"/>
        <rFont val="Times New Roman"/>
        <family val="1"/>
      </rPr>
      <t xml:space="preserve"> ×</t>
    </r>
    <r>
      <rPr>
        <i/>
        <sz val="11"/>
        <color indexed="8"/>
        <rFont val="Times New Roman"/>
        <family val="1"/>
      </rPr>
      <t>sudae</t>
    </r>
    <r>
      <rPr>
        <sz val="11"/>
        <color indexed="8"/>
        <rFont val="Times New Roman"/>
        <family val="1"/>
      </rPr>
      <t xml:space="preserve"> and </t>
    </r>
    <r>
      <rPr>
        <i/>
        <sz val="11"/>
        <color indexed="8"/>
        <rFont val="Times New Roman"/>
        <family val="1"/>
      </rPr>
      <t>C. greimleri</t>
    </r>
  </si>
  <si>
    <t>Michálková E., Šmerda J., Knoll A. &amp; Bureš P. (2018): Cirsium ×sudae: a new interspecific hybrid between rare Alpine thistles. – Preslia 90: 347–365.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</si>
</sst>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"/>
    <numFmt numFmtId="166" formatCode="0.000000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vertAlign val="superscript"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10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0"/>
      <color indexed="8"/>
      <name val="Lucida Console"/>
      <family val="3"/>
      <charset val="238"/>
    </font>
    <font>
      <sz val="10"/>
      <color indexed="10"/>
      <name val="Lucida Console"/>
      <family val="3"/>
      <charset val="238"/>
    </font>
    <font>
      <sz val="11"/>
      <color indexed="10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Calibri"/>
      <family val="2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/>
    <xf numFmtId="0" fontId="10" fillId="0" borderId="0"/>
  </cellStyleXfs>
  <cellXfs count="111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ont="1" applyFill="1"/>
    <xf numFmtId="4" fontId="0" fillId="0" borderId="0" xfId="0" applyNumberFormat="1"/>
    <xf numFmtId="0" fontId="1" fillId="0" borderId="0" xfId="0" applyFont="1" applyAlignment="1">
      <alignment horizontal="left" vertical="top"/>
    </xf>
    <xf numFmtId="0" fontId="0" fillId="0" borderId="0" xfId="0" applyFont="1"/>
    <xf numFmtId="0" fontId="1" fillId="0" borderId="0" xfId="0" applyFont="1" applyFill="1" applyAlignment="1">
      <alignment horizontal="left"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 wrapText="1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5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65" fontId="6" fillId="3" borderId="0" xfId="0" applyNumberFormat="1" applyFont="1" applyFill="1"/>
    <xf numFmtId="49" fontId="7" fillId="0" borderId="0" xfId="0" applyNumberFormat="1" applyFont="1" applyFill="1" applyBorder="1"/>
    <xf numFmtId="0" fontId="5" fillId="0" borderId="0" xfId="0" applyFont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165" fontId="1" fillId="4" borderId="0" xfId="0" applyNumberFormat="1" applyFont="1" applyFill="1"/>
    <xf numFmtId="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/>
    <xf numFmtId="0" fontId="0" fillId="2" borderId="0" xfId="0" applyFont="1" applyFill="1"/>
    <xf numFmtId="0" fontId="1" fillId="2" borderId="0" xfId="0" applyFont="1" applyFill="1" applyBorder="1"/>
    <xf numFmtId="1" fontId="0" fillId="0" borderId="0" xfId="0" applyNumberFormat="1" applyAlignment="1">
      <alignment horizontal="right"/>
    </xf>
    <xf numFmtId="0" fontId="1" fillId="5" borderId="0" xfId="0" applyFont="1" applyFill="1" applyAlignment="1">
      <alignment horizontal="center" wrapText="1"/>
    </xf>
    <xf numFmtId="0" fontId="5" fillId="6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65" fontId="5" fillId="6" borderId="0" xfId="0" applyNumberFormat="1" applyFont="1" applyFill="1"/>
    <xf numFmtId="0" fontId="7" fillId="0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 wrapText="1"/>
    </xf>
    <xf numFmtId="2" fontId="11" fillId="0" borderId="0" xfId="0" applyNumberFormat="1" applyFont="1" applyFill="1" applyBorder="1" applyAlignment="1" applyProtection="1">
      <alignment horizontal="center"/>
      <protection hidden="1"/>
    </xf>
    <xf numFmtId="2" fontId="11" fillId="2" borderId="0" xfId="0" applyNumberFormat="1" applyFont="1" applyFill="1" applyBorder="1" applyAlignment="1" applyProtection="1">
      <alignment horizontal="center"/>
      <protection hidden="1"/>
    </xf>
    <xf numFmtId="0" fontId="1" fillId="3" borderId="0" xfId="0" applyFont="1" applyFill="1"/>
    <xf numFmtId="0" fontId="1" fillId="0" borderId="0" xfId="0" applyFont="1" applyAlignment="1">
      <alignment horizontal="right"/>
    </xf>
    <xf numFmtId="1" fontId="1" fillId="0" borderId="0" xfId="0" applyNumberFormat="1" applyFont="1"/>
    <xf numFmtId="9" fontId="1" fillId="0" borderId="0" xfId="0" applyNumberFormat="1" applyFont="1" applyAlignment="1">
      <alignment horizontal="right"/>
    </xf>
    <xf numFmtId="0" fontId="1" fillId="4" borderId="0" xfId="0" applyFont="1" applyFill="1"/>
    <xf numFmtId="0" fontId="1" fillId="6" borderId="0" xfId="0" applyFont="1" applyFill="1"/>
    <xf numFmtId="0" fontId="12" fillId="0" borderId="0" xfId="0" applyFont="1"/>
    <xf numFmtId="0" fontId="0" fillId="0" borderId="0" xfId="0" applyAlignment="1">
      <alignment horizontal="left"/>
    </xf>
    <xf numFmtId="0" fontId="7" fillId="4" borderId="0" xfId="0" applyFont="1" applyFill="1"/>
    <xf numFmtId="0" fontId="5" fillId="7" borderId="0" xfId="0" applyFont="1" applyFill="1"/>
    <xf numFmtId="165" fontId="5" fillId="7" borderId="0" xfId="0" applyNumberFormat="1" applyFont="1" applyFill="1"/>
    <xf numFmtId="0" fontId="1" fillId="0" borderId="0" xfId="0" applyFont="1" applyAlignment="1"/>
    <xf numFmtId="0" fontId="0" fillId="2" borderId="0" xfId="0" applyFill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65" fontId="6" fillId="3" borderId="0" xfId="0" applyNumberFormat="1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165" fontId="5" fillId="7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9" fontId="1" fillId="0" borderId="0" xfId="0" applyNumberFormat="1" applyFont="1" applyAlignment="1">
      <alignment horizontal="left"/>
    </xf>
    <xf numFmtId="166" fontId="14" fillId="0" borderId="0" xfId="1" applyNumberFormat="1" applyFont="1" applyAlignment="1">
      <alignment horizontal="right" vertical="center"/>
    </xf>
    <xf numFmtId="166" fontId="15" fillId="0" borderId="0" xfId="1" applyNumberFormat="1" applyFont="1" applyAlignment="1">
      <alignment horizontal="right" vertical="center"/>
    </xf>
    <xf numFmtId="1" fontId="15" fillId="0" borderId="0" xfId="1" applyNumberFormat="1" applyFont="1" applyAlignment="1">
      <alignment horizontal="right" vertical="center"/>
    </xf>
    <xf numFmtId="2" fontId="15" fillId="0" borderId="0" xfId="1" applyNumberFormat="1" applyFont="1" applyAlignment="1">
      <alignment horizontal="right" vertical="center"/>
    </xf>
    <xf numFmtId="1" fontId="14" fillId="0" borderId="0" xfId="1" applyNumberFormat="1" applyFont="1" applyAlignment="1">
      <alignment horizontal="right" vertical="center"/>
    </xf>
    <xf numFmtId="2" fontId="14" fillId="0" borderId="0" xfId="1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9" fillId="0" borderId="0" xfId="0" applyFont="1"/>
    <xf numFmtId="0" fontId="17" fillId="0" borderId="0" xfId="0" applyFont="1" applyAlignment="1">
      <alignment vertical="center"/>
    </xf>
    <xf numFmtId="166" fontId="11" fillId="0" borderId="0" xfId="2" applyNumberFormat="1" applyFont="1" applyAlignment="1">
      <alignment horizontal="right" vertical="center"/>
    </xf>
    <xf numFmtId="166" fontId="18" fillId="0" borderId="0" xfId="2" applyNumberFormat="1" applyFont="1" applyAlignment="1">
      <alignment horizontal="right" vertical="center"/>
    </xf>
    <xf numFmtId="1" fontId="18" fillId="0" borderId="0" xfId="2" applyNumberFormat="1" applyFont="1" applyAlignment="1">
      <alignment horizontal="right" vertical="center"/>
    </xf>
    <xf numFmtId="2" fontId="18" fillId="0" borderId="0" xfId="2" applyNumberFormat="1" applyFont="1" applyAlignment="1">
      <alignment horizontal="right" vertical="center"/>
    </xf>
    <xf numFmtId="1" fontId="11" fillId="0" borderId="0" xfId="2" applyNumberFormat="1" applyFont="1" applyAlignment="1">
      <alignment horizontal="right" vertical="center"/>
    </xf>
    <xf numFmtId="2" fontId="11" fillId="0" borderId="0" xfId="2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1" fontId="7" fillId="0" borderId="0" xfId="0" applyNumberFormat="1" applyFont="1" applyFill="1" applyAlignment="1">
      <alignment horizontal="center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9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Fill="1"/>
    <xf numFmtId="0" fontId="19" fillId="0" borderId="0" xfId="0" applyFont="1" applyFill="1"/>
    <xf numFmtId="0" fontId="20" fillId="2" borderId="0" xfId="0" applyFont="1" applyFill="1"/>
    <xf numFmtId="166" fontId="23" fillId="0" borderId="0" xfId="2" applyNumberFormat="1" applyFont="1" applyAlignment="1">
      <alignment horizontal="right" vertical="center"/>
    </xf>
    <xf numFmtId="0" fontId="24" fillId="0" borderId="0" xfId="0" applyFont="1"/>
    <xf numFmtId="166" fontId="25" fillId="0" borderId="0" xfId="2" applyNumberFormat="1" applyFont="1" applyAlignment="1">
      <alignment horizontal="right" vertical="center"/>
    </xf>
  </cellXfs>
  <cellStyles count="3">
    <cellStyle name="Normální" xfId="0" builtinId="0"/>
    <cellStyle name="Normální_S3A Genome size" xfId="1"/>
    <cellStyle name="Normální_S4 Genomic GC %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95250</xdr:rowOff>
    </xdr:from>
    <xdr:to>
      <xdr:col>0</xdr:col>
      <xdr:colOff>7505700</xdr:colOff>
      <xdr:row>33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0"/>
          <a:ext cx="7429500" cy="652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tabSelected="1" workbookViewId="0">
      <selection activeCell="Q1" sqref="Q1"/>
    </sheetView>
  </sheetViews>
  <sheetFormatPr defaultRowHeight="15" x14ac:dyDescent="0.25"/>
  <sheetData>
    <row r="1" spans="1:1" x14ac:dyDescent="0.25">
      <c r="A1" s="101" t="s">
        <v>855</v>
      </c>
    </row>
    <row r="2" spans="1:1" x14ac:dyDescent="0.25">
      <c r="A2" s="104"/>
    </row>
    <row r="3" spans="1:1" x14ac:dyDescent="0.25">
      <c r="A3" s="105" t="s">
        <v>846</v>
      </c>
    </row>
    <row r="4" spans="1:1" x14ac:dyDescent="0.25">
      <c r="A4" s="104"/>
    </row>
    <row r="5" spans="1:1" x14ac:dyDescent="0.25">
      <c r="A5" s="105" t="s">
        <v>847</v>
      </c>
    </row>
    <row r="6" spans="1:1" x14ac:dyDescent="0.25">
      <c r="A6" s="104"/>
    </row>
    <row r="7" spans="1:1" x14ac:dyDescent="0.25">
      <c r="A7" s="105" t="s">
        <v>848</v>
      </c>
    </row>
    <row r="8" spans="1:1" x14ac:dyDescent="0.25">
      <c r="A8" s="104"/>
    </row>
    <row r="9" spans="1:1" x14ac:dyDescent="0.25">
      <c r="A9" s="105" t="s">
        <v>854</v>
      </c>
    </row>
    <row r="10" spans="1:1" x14ac:dyDescent="0.25">
      <c r="A10" s="105"/>
    </row>
    <row r="11" spans="1:1" x14ac:dyDescent="0.25">
      <c r="A11" s="105" t="s">
        <v>849</v>
      </c>
    </row>
    <row r="12" spans="1:1" x14ac:dyDescent="0.25">
      <c r="A12" s="105"/>
    </row>
    <row r="13" spans="1:1" x14ac:dyDescent="0.25">
      <c r="A13" s="105" t="s">
        <v>850</v>
      </c>
    </row>
    <row r="14" spans="1:1" x14ac:dyDescent="0.25">
      <c r="A14" s="105"/>
    </row>
    <row r="15" spans="1:1" x14ac:dyDescent="0.25">
      <c r="A15" s="105" t="s">
        <v>851</v>
      </c>
    </row>
    <row r="16" spans="1:1" x14ac:dyDescent="0.25">
      <c r="A16" s="105"/>
    </row>
    <row r="17" spans="1:1" x14ac:dyDescent="0.25">
      <c r="A17" s="106" t="s">
        <v>852</v>
      </c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7" spans="1:1" x14ac:dyDescent="0.25">
      <c r="A27" s="1"/>
    </row>
    <row r="29" spans="1:1" x14ac:dyDescent="0.25">
      <c r="A29" s="1"/>
    </row>
    <row r="31" spans="1:1" x14ac:dyDescent="0.25">
      <c r="A31" s="1"/>
    </row>
    <row r="33" spans="1:1" x14ac:dyDescent="0.25">
      <c r="A33" s="1"/>
    </row>
  </sheetData>
  <phoneticPr fontId="2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/>
  </sheetViews>
  <sheetFormatPr defaultRowHeight="15" x14ac:dyDescent="0.25"/>
  <cols>
    <col min="3" max="3" width="177" customWidth="1"/>
    <col min="4" max="4" width="25.5703125" customWidth="1"/>
    <col min="5" max="5" width="8.28515625" customWidth="1"/>
    <col min="6" max="6" width="25" customWidth="1"/>
    <col min="7" max="7" width="12.28515625" customWidth="1"/>
    <col min="8" max="8" width="31" customWidth="1"/>
    <col min="9" max="9" width="23.85546875" customWidth="1"/>
    <col min="10" max="10" width="11.710937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0" customFormat="1" ht="60" x14ac:dyDescent="0.25">
      <c r="A2" s="9"/>
      <c r="B2" s="6" t="s">
        <v>0</v>
      </c>
      <c r="C2" s="6" t="s">
        <v>1</v>
      </c>
      <c r="D2" s="6" t="s">
        <v>590</v>
      </c>
      <c r="E2" s="6" t="s">
        <v>416</v>
      </c>
      <c r="F2" s="6" t="s">
        <v>576</v>
      </c>
      <c r="G2" s="6" t="s">
        <v>517</v>
      </c>
      <c r="H2" s="6" t="s">
        <v>574</v>
      </c>
      <c r="I2" s="6" t="s">
        <v>575</v>
      </c>
      <c r="J2" s="99" t="s">
        <v>845</v>
      </c>
      <c r="K2" s="9"/>
    </row>
    <row r="3" spans="1:11" x14ac:dyDescent="0.25">
      <c r="A3" s="2"/>
      <c r="B3" s="6" t="s">
        <v>2</v>
      </c>
      <c r="C3" s="41" t="s">
        <v>593</v>
      </c>
      <c r="D3" s="41" t="s">
        <v>297</v>
      </c>
      <c r="E3" s="41" t="s">
        <v>417</v>
      </c>
      <c r="F3" s="41" t="s">
        <v>557</v>
      </c>
      <c r="G3" s="41" t="s">
        <v>518</v>
      </c>
      <c r="H3" s="6" t="s">
        <v>261</v>
      </c>
      <c r="I3" s="42" t="s">
        <v>3</v>
      </c>
      <c r="J3" s="42"/>
      <c r="K3" s="2"/>
    </row>
    <row r="4" spans="1:11" x14ac:dyDescent="0.25">
      <c r="A4" s="2"/>
      <c r="B4" s="6" t="s">
        <v>4</v>
      </c>
      <c r="C4" s="41" t="s">
        <v>594</v>
      </c>
      <c r="D4" s="41" t="s">
        <v>298</v>
      </c>
      <c r="E4" s="41" t="s">
        <v>418</v>
      </c>
      <c r="F4" s="41" t="s">
        <v>557</v>
      </c>
      <c r="G4" s="41" t="s">
        <v>518</v>
      </c>
      <c r="H4" s="42" t="s">
        <v>266</v>
      </c>
      <c r="I4" s="42" t="s">
        <v>3</v>
      </c>
      <c r="J4" s="42"/>
      <c r="K4" s="2"/>
    </row>
    <row r="5" spans="1:11" x14ac:dyDescent="0.25">
      <c r="A5" s="2"/>
      <c r="B5" s="6" t="s">
        <v>5</v>
      </c>
      <c r="C5" s="40" t="s">
        <v>595</v>
      </c>
      <c r="D5" s="40" t="s">
        <v>299</v>
      </c>
      <c r="E5" s="40" t="s">
        <v>419</v>
      </c>
      <c r="F5" s="40" t="s">
        <v>558</v>
      </c>
      <c r="G5" s="40" t="s">
        <v>519</v>
      </c>
      <c r="H5" s="6" t="s">
        <v>283</v>
      </c>
      <c r="I5" s="42" t="s">
        <v>3</v>
      </c>
      <c r="J5" s="42"/>
      <c r="K5" s="2"/>
    </row>
    <row r="6" spans="1:11" x14ac:dyDescent="0.25">
      <c r="A6" s="2"/>
      <c r="B6" s="6" t="s">
        <v>6</v>
      </c>
      <c r="C6" s="40" t="s">
        <v>596</v>
      </c>
      <c r="D6" s="40" t="s">
        <v>300</v>
      </c>
      <c r="E6" s="40" t="s">
        <v>420</v>
      </c>
      <c r="F6" s="40" t="s">
        <v>558</v>
      </c>
      <c r="G6" s="40" t="s">
        <v>520</v>
      </c>
      <c r="H6" s="6" t="s">
        <v>7</v>
      </c>
      <c r="I6" s="42" t="s">
        <v>3</v>
      </c>
      <c r="J6" s="42"/>
      <c r="K6" s="2"/>
    </row>
    <row r="7" spans="1:11" x14ac:dyDescent="0.25">
      <c r="A7" s="2"/>
      <c r="B7" s="6" t="s">
        <v>8</v>
      </c>
      <c r="C7" s="40" t="s">
        <v>597</v>
      </c>
      <c r="D7" s="40" t="s">
        <v>301</v>
      </c>
      <c r="E7" s="40" t="s">
        <v>421</v>
      </c>
      <c r="F7" s="40" t="s">
        <v>558</v>
      </c>
      <c r="G7" s="40" t="s">
        <v>520</v>
      </c>
      <c r="H7" s="6" t="s">
        <v>9</v>
      </c>
      <c r="I7" s="42" t="s">
        <v>3</v>
      </c>
      <c r="J7" s="42"/>
      <c r="K7" s="2"/>
    </row>
    <row r="8" spans="1:11" x14ac:dyDescent="0.25">
      <c r="A8" s="2"/>
      <c r="B8" s="6" t="s">
        <v>10</v>
      </c>
      <c r="C8" s="40" t="s">
        <v>598</v>
      </c>
      <c r="D8" s="40" t="s">
        <v>302</v>
      </c>
      <c r="E8" s="40" t="s">
        <v>422</v>
      </c>
      <c r="F8" s="40" t="s">
        <v>558</v>
      </c>
      <c r="G8" s="40" t="s">
        <v>520</v>
      </c>
      <c r="H8" s="6" t="s">
        <v>11</v>
      </c>
      <c r="I8" s="42" t="s">
        <v>3</v>
      </c>
      <c r="J8" s="42"/>
      <c r="K8" s="2"/>
    </row>
    <row r="9" spans="1:11" x14ac:dyDescent="0.25">
      <c r="A9" s="2"/>
      <c r="B9" s="6" t="s">
        <v>12</v>
      </c>
      <c r="C9" s="40" t="s">
        <v>599</v>
      </c>
      <c r="D9" s="40" t="s">
        <v>303</v>
      </c>
      <c r="E9" s="40" t="s">
        <v>423</v>
      </c>
      <c r="F9" s="40" t="s">
        <v>558</v>
      </c>
      <c r="G9" s="40" t="s">
        <v>521</v>
      </c>
      <c r="H9" s="6" t="s">
        <v>267</v>
      </c>
      <c r="I9" s="42" t="s">
        <v>3</v>
      </c>
      <c r="J9" s="42"/>
      <c r="K9" s="2"/>
    </row>
    <row r="10" spans="1:11" x14ac:dyDescent="0.25">
      <c r="A10" s="2"/>
      <c r="B10" s="6" t="s">
        <v>13</v>
      </c>
      <c r="C10" s="40" t="s">
        <v>600</v>
      </c>
      <c r="D10" s="40" t="s">
        <v>304</v>
      </c>
      <c r="E10" s="40" t="s">
        <v>424</v>
      </c>
      <c r="F10" s="40" t="s">
        <v>558</v>
      </c>
      <c r="G10" s="40" t="s">
        <v>521</v>
      </c>
      <c r="H10" s="6" t="s">
        <v>262</v>
      </c>
      <c r="I10" s="42" t="s">
        <v>3</v>
      </c>
      <c r="J10" s="42"/>
      <c r="K10" s="2"/>
    </row>
    <row r="11" spans="1:11" x14ac:dyDescent="0.25">
      <c r="A11" s="2"/>
      <c r="B11" s="42" t="s">
        <v>14</v>
      </c>
      <c r="C11" s="40" t="s">
        <v>601</v>
      </c>
      <c r="D11" s="40" t="s">
        <v>305</v>
      </c>
      <c r="E11" s="40" t="s">
        <v>425</v>
      </c>
      <c r="F11" s="40" t="s">
        <v>558</v>
      </c>
      <c r="G11" s="40" t="s">
        <v>521</v>
      </c>
      <c r="H11" s="42" t="s">
        <v>284</v>
      </c>
      <c r="I11" s="42" t="s">
        <v>3</v>
      </c>
      <c r="J11" s="42"/>
      <c r="K11" s="2"/>
    </row>
    <row r="12" spans="1:11" x14ac:dyDescent="0.25">
      <c r="A12" s="2"/>
      <c r="B12" s="6" t="s">
        <v>15</v>
      </c>
      <c r="C12" s="40" t="s">
        <v>602</v>
      </c>
      <c r="D12" s="40" t="s">
        <v>306</v>
      </c>
      <c r="E12" s="40" t="s">
        <v>426</v>
      </c>
      <c r="F12" s="40" t="s">
        <v>558</v>
      </c>
      <c r="G12" s="40" t="s">
        <v>522</v>
      </c>
      <c r="H12" s="6" t="s">
        <v>16</v>
      </c>
      <c r="I12" s="42" t="s">
        <v>3</v>
      </c>
      <c r="J12" s="42"/>
      <c r="K12" s="2"/>
    </row>
    <row r="13" spans="1:11" x14ac:dyDescent="0.25">
      <c r="A13" s="2"/>
      <c r="B13" s="6" t="s">
        <v>17</v>
      </c>
      <c r="C13" s="40" t="s">
        <v>603</v>
      </c>
      <c r="D13" s="40" t="s">
        <v>307</v>
      </c>
      <c r="E13" s="40" t="s">
        <v>427</v>
      </c>
      <c r="F13" s="40" t="s">
        <v>558</v>
      </c>
      <c r="G13" s="40" t="s">
        <v>522</v>
      </c>
      <c r="H13" s="6" t="s">
        <v>18</v>
      </c>
      <c r="I13" s="42" t="s">
        <v>3</v>
      </c>
      <c r="J13" s="42"/>
      <c r="K13" s="2"/>
    </row>
    <row r="14" spans="1:11" x14ac:dyDescent="0.25">
      <c r="A14" s="2"/>
      <c r="B14" s="42" t="s">
        <v>19</v>
      </c>
      <c r="C14" s="40" t="s">
        <v>604</v>
      </c>
      <c r="D14" s="40" t="s">
        <v>308</v>
      </c>
      <c r="E14" s="40" t="s">
        <v>428</v>
      </c>
      <c r="F14" s="40" t="s">
        <v>557</v>
      </c>
      <c r="G14" s="40" t="s">
        <v>523</v>
      </c>
      <c r="H14" s="42" t="s">
        <v>285</v>
      </c>
      <c r="I14" s="42" t="s">
        <v>258</v>
      </c>
      <c r="J14" s="42">
        <v>3</v>
      </c>
      <c r="K14" s="2"/>
    </row>
    <row r="15" spans="1:11" x14ac:dyDescent="0.25">
      <c r="A15" s="2"/>
      <c r="B15" s="42" t="s">
        <v>20</v>
      </c>
      <c r="C15" s="40" t="s">
        <v>605</v>
      </c>
      <c r="D15" s="40" t="s">
        <v>309</v>
      </c>
      <c r="E15" s="40" t="s">
        <v>429</v>
      </c>
      <c r="F15" s="40" t="s">
        <v>559</v>
      </c>
      <c r="G15" s="40" t="s">
        <v>589</v>
      </c>
      <c r="H15" s="6" t="s">
        <v>21</v>
      </c>
      <c r="I15" s="42" t="s">
        <v>22</v>
      </c>
      <c r="J15" s="42"/>
      <c r="K15" s="2"/>
    </row>
    <row r="16" spans="1:11" x14ac:dyDescent="0.25">
      <c r="A16" s="2"/>
      <c r="B16" s="42" t="s">
        <v>23</v>
      </c>
      <c r="C16" s="40" t="s">
        <v>606</v>
      </c>
      <c r="D16" s="40" t="s">
        <v>310</v>
      </c>
      <c r="E16" s="40" t="s">
        <v>430</v>
      </c>
      <c r="F16" s="40" t="s">
        <v>557</v>
      </c>
      <c r="G16" s="40" t="s">
        <v>524</v>
      </c>
      <c r="H16" s="6" t="s">
        <v>24</v>
      </c>
      <c r="I16" s="42" t="s">
        <v>22</v>
      </c>
      <c r="J16" s="42"/>
      <c r="K16" s="2"/>
    </row>
    <row r="17" spans="1:11" x14ac:dyDescent="0.25">
      <c r="A17" s="2"/>
      <c r="B17" s="42" t="s">
        <v>25</v>
      </c>
      <c r="C17" s="42" t="s">
        <v>607</v>
      </c>
      <c r="D17" s="42" t="s">
        <v>311</v>
      </c>
      <c r="E17" s="42" t="s">
        <v>431</v>
      </c>
      <c r="F17" s="42" t="s">
        <v>559</v>
      </c>
      <c r="G17" s="40" t="s">
        <v>525</v>
      </c>
      <c r="H17" s="42" t="s">
        <v>295</v>
      </c>
      <c r="I17" s="42" t="s">
        <v>296</v>
      </c>
      <c r="J17" s="42">
        <v>2</v>
      </c>
      <c r="K17" s="2"/>
    </row>
    <row r="18" spans="1:11" x14ac:dyDescent="0.25">
      <c r="A18" s="2"/>
      <c r="B18" s="42" t="s">
        <v>26</v>
      </c>
      <c r="C18" s="40" t="s">
        <v>608</v>
      </c>
      <c r="D18" s="40" t="s">
        <v>312</v>
      </c>
      <c r="E18" s="40" t="s">
        <v>432</v>
      </c>
      <c r="F18" s="40" t="s">
        <v>557</v>
      </c>
      <c r="G18" s="40" t="s">
        <v>526</v>
      </c>
      <c r="H18" s="6" t="s">
        <v>268</v>
      </c>
      <c r="I18" s="42" t="s">
        <v>257</v>
      </c>
      <c r="J18" s="42">
        <v>5</v>
      </c>
      <c r="K18" s="2"/>
    </row>
    <row r="19" spans="1:11" x14ac:dyDescent="0.25">
      <c r="A19" s="2"/>
      <c r="B19" s="42" t="s">
        <v>28</v>
      </c>
      <c r="C19" s="40" t="s">
        <v>609</v>
      </c>
      <c r="D19" s="40" t="s">
        <v>313</v>
      </c>
      <c r="E19" s="40" t="s">
        <v>433</v>
      </c>
      <c r="F19" s="40" t="s">
        <v>557</v>
      </c>
      <c r="G19" s="40" t="s">
        <v>588</v>
      </c>
      <c r="H19" s="6" t="s">
        <v>269</v>
      </c>
      <c r="I19" s="42" t="s">
        <v>257</v>
      </c>
      <c r="J19" s="42">
        <v>6</v>
      </c>
      <c r="K19" s="2"/>
    </row>
    <row r="20" spans="1:11" x14ac:dyDescent="0.25">
      <c r="A20" s="2"/>
      <c r="B20" s="42" t="s">
        <v>29</v>
      </c>
      <c r="C20" s="40" t="s">
        <v>610</v>
      </c>
      <c r="D20" s="40" t="s">
        <v>314</v>
      </c>
      <c r="E20" s="40" t="s">
        <v>434</v>
      </c>
      <c r="F20" s="40" t="s">
        <v>557</v>
      </c>
      <c r="G20" s="40" t="s">
        <v>524</v>
      </c>
      <c r="H20" s="6" t="s">
        <v>27</v>
      </c>
      <c r="I20" s="42" t="s">
        <v>33</v>
      </c>
      <c r="J20" s="42">
        <v>10</v>
      </c>
      <c r="K20" s="2"/>
    </row>
    <row r="21" spans="1:11" x14ac:dyDescent="0.25">
      <c r="A21" s="2"/>
      <c r="B21" s="42" t="s">
        <v>30</v>
      </c>
      <c r="C21" s="40" t="s">
        <v>611</v>
      </c>
      <c r="D21" s="40" t="s">
        <v>315</v>
      </c>
      <c r="E21" s="40" t="s">
        <v>435</v>
      </c>
      <c r="F21" s="40" t="s">
        <v>559</v>
      </c>
      <c r="G21" s="40" t="s">
        <v>587</v>
      </c>
      <c r="H21" s="6" t="s">
        <v>31</v>
      </c>
      <c r="I21" s="42" t="s">
        <v>257</v>
      </c>
      <c r="J21" s="42">
        <v>1</v>
      </c>
      <c r="K21" s="2"/>
    </row>
    <row r="22" spans="1:11" x14ac:dyDescent="0.25">
      <c r="A22" s="2"/>
      <c r="B22" s="42" t="s">
        <v>32</v>
      </c>
      <c r="C22" s="40" t="s">
        <v>612</v>
      </c>
      <c r="D22" s="40" t="s">
        <v>316</v>
      </c>
      <c r="E22" s="40" t="s">
        <v>436</v>
      </c>
      <c r="F22" s="40" t="s">
        <v>557</v>
      </c>
      <c r="G22" s="40" t="s">
        <v>526</v>
      </c>
      <c r="H22" s="6" t="s">
        <v>33</v>
      </c>
      <c r="I22" s="42" t="s">
        <v>257</v>
      </c>
      <c r="J22" s="42">
        <v>4</v>
      </c>
      <c r="K22" s="2"/>
    </row>
    <row r="23" spans="1:11" x14ac:dyDescent="0.25">
      <c r="A23" s="2"/>
      <c r="B23" s="42" t="s">
        <v>253</v>
      </c>
      <c r="C23" s="40" t="s">
        <v>613</v>
      </c>
      <c r="D23" s="40" t="s">
        <v>317</v>
      </c>
      <c r="E23" s="40" t="s">
        <v>437</v>
      </c>
      <c r="F23" s="40" t="s">
        <v>557</v>
      </c>
      <c r="G23" s="40" t="s">
        <v>588</v>
      </c>
      <c r="H23" s="6" t="s">
        <v>3</v>
      </c>
      <c r="I23" s="42" t="s">
        <v>257</v>
      </c>
      <c r="J23" s="42">
        <v>7</v>
      </c>
      <c r="K23" s="2"/>
    </row>
    <row r="24" spans="1:11" x14ac:dyDescent="0.25">
      <c r="A24" s="2"/>
      <c r="B24" s="42" t="s">
        <v>34</v>
      </c>
      <c r="C24" s="40" t="s">
        <v>614</v>
      </c>
      <c r="D24" s="40" t="s">
        <v>318</v>
      </c>
      <c r="E24" s="40" t="s">
        <v>438</v>
      </c>
      <c r="F24" s="40" t="s">
        <v>557</v>
      </c>
      <c r="G24" s="40" t="s">
        <v>527</v>
      </c>
      <c r="H24" s="6" t="s">
        <v>35</v>
      </c>
      <c r="I24" s="42" t="s">
        <v>3</v>
      </c>
      <c r="J24" s="42"/>
      <c r="K24" s="2"/>
    </row>
    <row r="25" spans="1:11" x14ac:dyDescent="0.25">
      <c r="A25" s="2"/>
      <c r="B25" s="6" t="s">
        <v>36</v>
      </c>
      <c r="C25" s="40" t="s">
        <v>615</v>
      </c>
      <c r="D25" s="40" t="s">
        <v>319</v>
      </c>
      <c r="E25" s="40" t="s">
        <v>439</v>
      </c>
      <c r="F25" s="40" t="s">
        <v>557</v>
      </c>
      <c r="G25" s="40" t="s">
        <v>579</v>
      </c>
      <c r="H25" s="6" t="s">
        <v>37</v>
      </c>
      <c r="I25" s="42" t="s">
        <v>3</v>
      </c>
      <c r="J25" s="42"/>
      <c r="K25" s="2"/>
    </row>
    <row r="26" spans="1:11" x14ac:dyDescent="0.25">
      <c r="A26" s="2"/>
      <c r="B26" s="8" t="s">
        <v>38</v>
      </c>
      <c r="C26" s="40" t="s">
        <v>616</v>
      </c>
      <c r="D26" s="40" t="s">
        <v>320</v>
      </c>
      <c r="E26" s="40" t="s">
        <v>440</v>
      </c>
      <c r="F26" s="40" t="s">
        <v>559</v>
      </c>
      <c r="G26" s="40" t="s">
        <v>528</v>
      </c>
      <c r="H26" s="6" t="s">
        <v>39</v>
      </c>
      <c r="I26" s="42" t="s">
        <v>250</v>
      </c>
      <c r="J26" s="42"/>
      <c r="K26" s="2"/>
    </row>
    <row r="27" spans="1:11" x14ac:dyDescent="0.25">
      <c r="A27" s="2"/>
      <c r="B27" s="8" t="s">
        <v>40</v>
      </c>
      <c r="C27" s="40" t="s">
        <v>617</v>
      </c>
      <c r="D27" s="40" t="s">
        <v>321</v>
      </c>
      <c r="E27" s="40" t="s">
        <v>441</v>
      </c>
      <c r="F27" s="40" t="s">
        <v>559</v>
      </c>
      <c r="G27" s="40" t="s">
        <v>529</v>
      </c>
      <c r="H27" s="6" t="s">
        <v>41</v>
      </c>
      <c r="I27" s="42" t="s">
        <v>3</v>
      </c>
      <c r="J27" s="42"/>
      <c r="K27" s="2"/>
    </row>
    <row r="28" spans="1:11" x14ac:dyDescent="0.25">
      <c r="A28" s="2"/>
      <c r="B28" s="8" t="s">
        <v>251</v>
      </c>
      <c r="C28" s="40" t="s">
        <v>618</v>
      </c>
      <c r="D28" s="40" t="s">
        <v>322</v>
      </c>
      <c r="E28" s="40" t="s">
        <v>515</v>
      </c>
      <c r="F28" s="40" t="s">
        <v>559</v>
      </c>
      <c r="G28" s="40" t="s">
        <v>530</v>
      </c>
      <c r="H28" s="6" t="s">
        <v>3</v>
      </c>
      <c r="I28" s="42" t="s">
        <v>257</v>
      </c>
      <c r="J28" s="42">
        <v>8</v>
      </c>
      <c r="K28" s="2"/>
    </row>
    <row r="29" spans="1:11" x14ac:dyDescent="0.25">
      <c r="A29" s="2"/>
      <c r="B29" s="8" t="s">
        <v>252</v>
      </c>
      <c r="C29" s="40" t="s">
        <v>619</v>
      </c>
      <c r="D29" s="40" t="s">
        <v>323</v>
      </c>
      <c r="E29" s="40" t="s">
        <v>442</v>
      </c>
      <c r="F29" s="40" t="s">
        <v>559</v>
      </c>
      <c r="G29" s="40" t="s">
        <v>580</v>
      </c>
      <c r="H29" s="6" t="s">
        <v>3</v>
      </c>
      <c r="I29" s="42" t="s">
        <v>257</v>
      </c>
      <c r="J29" s="42">
        <v>9</v>
      </c>
      <c r="K29" s="2"/>
    </row>
    <row r="30" spans="1:11" x14ac:dyDescent="0.25">
      <c r="A30" s="2"/>
      <c r="B30" s="8" t="s">
        <v>42</v>
      </c>
      <c r="C30" s="41" t="s">
        <v>620</v>
      </c>
      <c r="D30" s="41" t="s">
        <v>324</v>
      </c>
      <c r="E30" s="41" t="s">
        <v>443</v>
      </c>
      <c r="F30" s="41" t="s">
        <v>559</v>
      </c>
      <c r="G30" s="41" t="s">
        <v>531</v>
      </c>
      <c r="H30" s="6" t="s">
        <v>43</v>
      </c>
      <c r="I30" s="42" t="s">
        <v>3</v>
      </c>
      <c r="J30" s="42"/>
      <c r="K30" s="2"/>
    </row>
    <row r="31" spans="1:11" x14ac:dyDescent="0.25">
      <c r="A31" s="2"/>
      <c r="B31" s="8" t="s">
        <v>44</v>
      </c>
      <c r="C31" s="41" t="s">
        <v>621</v>
      </c>
      <c r="D31" s="41" t="s">
        <v>325</v>
      </c>
      <c r="E31" s="41" t="s">
        <v>516</v>
      </c>
      <c r="F31" s="41" t="s">
        <v>557</v>
      </c>
      <c r="G31" s="41" t="s">
        <v>581</v>
      </c>
      <c r="H31" s="6" t="s">
        <v>45</v>
      </c>
      <c r="I31" s="42" t="s">
        <v>3</v>
      </c>
      <c r="J31" s="42"/>
      <c r="K31" s="2"/>
    </row>
    <row r="32" spans="1:11" x14ac:dyDescent="0.25">
      <c r="A32" s="2"/>
      <c r="B32" s="8" t="s">
        <v>46</v>
      </c>
      <c r="C32" s="41" t="s">
        <v>622</v>
      </c>
      <c r="D32" s="41" t="s">
        <v>326</v>
      </c>
      <c r="E32" s="41" t="s">
        <v>444</v>
      </c>
      <c r="F32" s="41" t="s">
        <v>557</v>
      </c>
      <c r="G32" s="41" t="s">
        <v>532</v>
      </c>
      <c r="H32" s="6" t="s">
        <v>45</v>
      </c>
      <c r="I32" s="42" t="s">
        <v>3</v>
      </c>
      <c r="J32" s="42"/>
      <c r="K32" s="2"/>
    </row>
    <row r="33" spans="1:11" x14ac:dyDescent="0.25">
      <c r="A33" s="2"/>
      <c r="B33" s="8" t="s">
        <v>47</v>
      </c>
      <c r="C33" s="41" t="s">
        <v>623</v>
      </c>
      <c r="D33" s="41" t="s">
        <v>327</v>
      </c>
      <c r="E33" s="41" t="s">
        <v>445</v>
      </c>
      <c r="F33" s="41" t="s">
        <v>557</v>
      </c>
      <c r="G33" s="41" t="s">
        <v>533</v>
      </c>
      <c r="H33" s="6" t="s">
        <v>45</v>
      </c>
      <c r="I33" s="42" t="s">
        <v>3</v>
      </c>
      <c r="J33" s="42"/>
      <c r="K33" s="2"/>
    </row>
    <row r="34" spans="1:11" x14ac:dyDescent="0.25">
      <c r="A34" s="2"/>
      <c r="B34" s="8" t="s">
        <v>48</v>
      </c>
      <c r="C34" s="41" t="s">
        <v>624</v>
      </c>
      <c r="D34" s="41" t="s">
        <v>328</v>
      </c>
      <c r="E34" s="41" t="s">
        <v>446</v>
      </c>
      <c r="F34" s="41" t="s">
        <v>557</v>
      </c>
      <c r="G34" s="41" t="s">
        <v>533</v>
      </c>
      <c r="H34" s="6" t="s">
        <v>49</v>
      </c>
      <c r="I34" s="42" t="s">
        <v>3</v>
      </c>
      <c r="J34" s="42"/>
      <c r="K34" s="2"/>
    </row>
    <row r="35" spans="1:11" x14ac:dyDescent="0.25">
      <c r="A35" s="2"/>
      <c r="B35" s="8" t="s">
        <v>254</v>
      </c>
      <c r="C35" s="41" t="s">
        <v>329</v>
      </c>
      <c r="D35" s="41" t="s">
        <v>330</v>
      </c>
      <c r="E35" s="41" t="s">
        <v>447</v>
      </c>
      <c r="F35" s="41" t="s">
        <v>560</v>
      </c>
      <c r="G35" s="41" t="s">
        <v>582</v>
      </c>
      <c r="H35" s="6" t="s">
        <v>3</v>
      </c>
      <c r="I35" s="42" t="s">
        <v>257</v>
      </c>
      <c r="J35" s="42">
        <v>15</v>
      </c>
      <c r="K35" s="2"/>
    </row>
    <row r="36" spans="1:11" x14ac:dyDescent="0.25">
      <c r="A36" s="2"/>
      <c r="B36" s="8" t="s">
        <v>255</v>
      </c>
      <c r="C36" s="41" t="s">
        <v>625</v>
      </c>
      <c r="D36" s="41" t="s">
        <v>331</v>
      </c>
      <c r="E36" s="41" t="s">
        <v>448</v>
      </c>
      <c r="F36" s="41" t="s">
        <v>561</v>
      </c>
      <c r="G36" s="41" t="s">
        <v>534</v>
      </c>
      <c r="H36" s="6" t="s">
        <v>3</v>
      </c>
      <c r="I36" s="42" t="s">
        <v>260</v>
      </c>
      <c r="J36" s="42">
        <v>14</v>
      </c>
      <c r="K36" s="2"/>
    </row>
    <row r="37" spans="1:11" x14ac:dyDescent="0.25">
      <c r="A37" s="2"/>
      <c r="B37" s="8" t="s">
        <v>50</v>
      </c>
      <c r="C37" s="43" t="s">
        <v>626</v>
      </c>
      <c r="D37" s="43" t="s">
        <v>414</v>
      </c>
      <c r="E37" s="41" t="s">
        <v>449</v>
      </c>
      <c r="F37" s="43" t="s">
        <v>561</v>
      </c>
      <c r="G37" s="100" t="s">
        <v>535</v>
      </c>
      <c r="H37" s="8" t="s">
        <v>41</v>
      </c>
      <c r="I37" s="42" t="s">
        <v>3</v>
      </c>
      <c r="J37" s="42"/>
      <c r="K37" s="2"/>
    </row>
    <row r="38" spans="1:11" x14ac:dyDescent="0.25">
      <c r="A38" s="2"/>
      <c r="B38" s="6" t="s">
        <v>51</v>
      </c>
      <c r="C38" s="40" t="s">
        <v>566</v>
      </c>
      <c r="D38" s="40" t="s">
        <v>332</v>
      </c>
      <c r="E38" s="40" t="s">
        <v>450</v>
      </c>
      <c r="F38" s="40" t="s">
        <v>562</v>
      </c>
      <c r="G38" s="40" t="s">
        <v>536</v>
      </c>
      <c r="H38" s="6" t="s">
        <v>52</v>
      </c>
      <c r="I38" s="42" t="s">
        <v>3</v>
      </c>
      <c r="J38" s="42"/>
      <c r="K38" s="2"/>
    </row>
    <row r="39" spans="1:11" x14ac:dyDescent="0.25">
      <c r="A39" s="2"/>
      <c r="B39" s="6" t="s">
        <v>53</v>
      </c>
      <c r="C39" s="40" t="s">
        <v>567</v>
      </c>
      <c r="D39" s="40" t="s">
        <v>333</v>
      </c>
      <c r="E39" s="40" t="s">
        <v>451</v>
      </c>
      <c r="F39" s="40" t="s">
        <v>562</v>
      </c>
      <c r="G39" s="40" t="s">
        <v>536</v>
      </c>
      <c r="H39" s="6" t="s">
        <v>54</v>
      </c>
      <c r="I39" s="42" t="s">
        <v>3</v>
      </c>
      <c r="J39" s="42"/>
      <c r="K39" s="2"/>
    </row>
    <row r="40" spans="1:11" x14ac:dyDescent="0.25">
      <c r="A40" s="2"/>
      <c r="B40" s="6" t="s">
        <v>55</v>
      </c>
      <c r="C40" s="40" t="s">
        <v>334</v>
      </c>
      <c r="D40" s="40" t="s">
        <v>335</v>
      </c>
      <c r="E40" s="40" t="s">
        <v>452</v>
      </c>
      <c r="F40" s="40" t="s">
        <v>562</v>
      </c>
      <c r="G40" s="40" t="s">
        <v>536</v>
      </c>
      <c r="H40" s="6" t="s">
        <v>56</v>
      </c>
      <c r="I40" s="42" t="s">
        <v>3</v>
      </c>
      <c r="J40" s="42"/>
      <c r="K40" s="2"/>
    </row>
    <row r="41" spans="1:11" x14ac:dyDescent="0.25">
      <c r="A41" s="2"/>
      <c r="B41" s="6" t="s">
        <v>57</v>
      </c>
      <c r="C41" s="40" t="s">
        <v>336</v>
      </c>
      <c r="D41" s="40" t="s">
        <v>337</v>
      </c>
      <c r="E41" s="40" t="s">
        <v>453</v>
      </c>
      <c r="F41" s="40" t="s">
        <v>562</v>
      </c>
      <c r="G41" s="40" t="s">
        <v>536</v>
      </c>
      <c r="H41" s="6" t="s">
        <v>58</v>
      </c>
      <c r="I41" s="42" t="s">
        <v>3</v>
      </c>
      <c r="J41" s="42"/>
      <c r="K41" s="2"/>
    </row>
    <row r="42" spans="1:11" x14ac:dyDescent="0.25">
      <c r="A42" s="2"/>
      <c r="B42" s="6" t="s">
        <v>59</v>
      </c>
      <c r="C42" s="40" t="s">
        <v>338</v>
      </c>
      <c r="D42" s="40" t="s">
        <v>339</v>
      </c>
      <c r="E42" s="40" t="s">
        <v>454</v>
      </c>
      <c r="F42" s="40" t="s">
        <v>558</v>
      </c>
      <c r="G42" s="40" t="s">
        <v>537</v>
      </c>
      <c r="H42" s="42" t="s">
        <v>270</v>
      </c>
      <c r="I42" s="42" t="s">
        <v>3</v>
      </c>
      <c r="J42" s="42"/>
      <c r="K42" s="2"/>
    </row>
    <row r="43" spans="1:11" x14ac:dyDescent="0.25">
      <c r="A43" s="2"/>
      <c r="B43" s="6" t="s">
        <v>60</v>
      </c>
      <c r="C43" s="40" t="s">
        <v>340</v>
      </c>
      <c r="D43" s="40" t="s">
        <v>341</v>
      </c>
      <c r="E43" s="40" t="s">
        <v>455</v>
      </c>
      <c r="F43" s="40" t="s">
        <v>558</v>
      </c>
      <c r="G43" s="40" t="s">
        <v>537</v>
      </c>
      <c r="H43" s="42" t="s">
        <v>271</v>
      </c>
      <c r="I43" s="42" t="s">
        <v>3</v>
      </c>
      <c r="J43" s="42"/>
      <c r="K43" s="2"/>
    </row>
    <row r="44" spans="1:11" x14ac:dyDescent="0.25">
      <c r="A44" s="2"/>
      <c r="B44" s="6" t="s">
        <v>61</v>
      </c>
      <c r="C44" s="40" t="s">
        <v>342</v>
      </c>
      <c r="D44" s="40" t="s">
        <v>343</v>
      </c>
      <c r="E44" s="40" t="s">
        <v>456</v>
      </c>
      <c r="F44" s="40" t="s">
        <v>558</v>
      </c>
      <c r="G44" s="40" t="s">
        <v>538</v>
      </c>
      <c r="H44" s="6" t="s">
        <v>62</v>
      </c>
      <c r="I44" s="42" t="s">
        <v>3</v>
      </c>
      <c r="J44" s="42"/>
      <c r="K44" s="2"/>
    </row>
    <row r="45" spans="1:11" x14ac:dyDescent="0.25">
      <c r="A45" s="2"/>
      <c r="B45" s="6" t="s">
        <v>63</v>
      </c>
      <c r="C45" s="40" t="s">
        <v>344</v>
      </c>
      <c r="D45" s="40" t="s">
        <v>345</v>
      </c>
      <c r="E45" s="40" t="s">
        <v>457</v>
      </c>
      <c r="F45" s="40" t="s">
        <v>558</v>
      </c>
      <c r="G45" s="40" t="s">
        <v>538</v>
      </c>
      <c r="H45" s="6" t="s">
        <v>64</v>
      </c>
      <c r="I45" s="42" t="s">
        <v>3</v>
      </c>
      <c r="J45" s="42"/>
      <c r="K45" s="2"/>
    </row>
    <row r="46" spans="1:11" x14ac:dyDescent="0.25">
      <c r="A46" s="2"/>
      <c r="B46" s="6" t="s">
        <v>65</v>
      </c>
      <c r="C46" s="40" t="s">
        <v>591</v>
      </c>
      <c r="D46" s="40" t="s">
        <v>346</v>
      </c>
      <c r="E46" s="40" t="s">
        <v>458</v>
      </c>
      <c r="F46" s="40" t="s">
        <v>558</v>
      </c>
      <c r="G46" s="40" t="s">
        <v>539</v>
      </c>
      <c r="H46" s="42" t="s">
        <v>286</v>
      </c>
      <c r="I46" s="42" t="s">
        <v>3</v>
      </c>
      <c r="J46" s="42"/>
      <c r="K46" s="2"/>
    </row>
    <row r="47" spans="1:11" x14ac:dyDescent="0.25">
      <c r="A47" s="2"/>
      <c r="B47" s="6" t="s">
        <v>66</v>
      </c>
      <c r="C47" s="40" t="s">
        <v>347</v>
      </c>
      <c r="D47" s="40" t="s">
        <v>348</v>
      </c>
      <c r="E47" s="40" t="s">
        <v>459</v>
      </c>
      <c r="F47" s="40" t="s">
        <v>558</v>
      </c>
      <c r="G47" s="40" t="s">
        <v>540</v>
      </c>
      <c r="H47" s="42" t="s">
        <v>287</v>
      </c>
      <c r="I47" s="42" t="s">
        <v>3</v>
      </c>
      <c r="J47" s="42"/>
      <c r="K47" s="2"/>
    </row>
    <row r="48" spans="1:11" x14ac:dyDescent="0.25">
      <c r="A48" s="2"/>
      <c r="B48" s="6" t="s">
        <v>67</v>
      </c>
      <c r="C48" s="40" t="s">
        <v>568</v>
      </c>
      <c r="D48" s="40" t="s">
        <v>349</v>
      </c>
      <c r="E48" s="40" t="s">
        <v>460</v>
      </c>
      <c r="F48" s="40" t="s">
        <v>558</v>
      </c>
      <c r="G48" s="40" t="s">
        <v>541</v>
      </c>
      <c r="H48" s="42" t="s">
        <v>54</v>
      </c>
      <c r="I48" s="42" t="s">
        <v>3</v>
      </c>
      <c r="J48" s="42"/>
      <c r="K48" s="2"/>
    </row>
    <row r="49" spans="1:11" x14ac:dyDescent="0.25">
      <c r="A49" s="2"/>
      <c r="B49" s="6" t="s">
        <v>68</v>
      </c>
      <c r="C49" s="40" t="s">
        <v>350</v>
      </c>
      <c r="D49" s="40" t="s">
        <v>351</v>
      </c>
      <c r="E49" s="40" t="s">
        <v>461</v>
      </c>
      <c r="F49" s="40" t="s">
        <v>563</v>
      </c>
      <c r="G49" s="40" t="s">
        <v>583</v>
      </c>
      <c r="H49" s="42" t="s">
        <v>69</v>
      </c>
      <c r="I49" s="42" t="s">
        <v>3</v>
      </c>
      <c r="J49" s="42"/>
      <c r="K49" s="2"/>
    </row>
    <row r="50" spans="1:11" x14ac:dyDescent="0.25">
      <c r="A50" s="2"/>
      <c r="B50" s="6" t="s">
        <v>70</v>
      </c>
      <c r="C50" s="40" t="s">
        <v>352</v>
      </c>
      <c r="D50" s="40" t="s">
        <v>353</v>
      </c>
      <c r="E50" s="40" t="s">
        <v>462</v>
      </c>
      <c r="F50" s="40" t="s">
        <v>563</v>
      </c>
      <c r="G50" s="40" t="s">
        <v>583</v>
      </c>
      <c r="H50" s="42" t="s">
        <v>71</v>
      </c>
      <c r="I50" s="42" t="s">
        <v>3</v>
      </c>
      <c r="J50" s="42"/>
      <c r="K50" s="2"/>
    </row>
    <row r="51" spans="1:11" x14ac:dyDescent="0.25">
      <c r="A51" s="2"/>
      <c r="B51" s="6" t="s">
        <v>72</v>
      </c>
      <c r="C51" s="40" t="s">
        <v>627</v>
      </c>
      <c r="D51" s="40" t="s">
        <v>354</v>
      </c>
      <c r="E51" s="40" t="s">
        <v>463</v>
      </c>
      <c r="F51" s="40" t="s">
        <v>558</v>
      </c>
      <c r="G51" s="40" t="s">
        <v>542</v>
      </c>
      <c r="H51" s="42" t="s">
        <v>288</v>
      </c>
      <c r="I51" s="42" t="s">
        <v>3</v>
      </c>
      <c r="J51" s="42"/>
      <c r="K51" s="2"/>
    </row>
    <row r="52" spans="1:11" x14ac:dyDescent="0.25">
      <c r="A52" s="2"/>
      <c r="B52" s="6" t="s">
        <v>73</v>
      </c>
      <c r="C52" s="40" t="s">
        <v>628</v>
      </c>
      <c r="D52" s="40" t="s">
        <v>355</v>
      </c>
      <c r="E52" s="40" t="s">
        <v>464</v>
      </c>
      <c r="F52" s="40" t="s">
        <v>558</v>
      </c>
      <c r="G52" s="40" t="s">
        <v>542</v>
      </c>
      <c r="H52" s="42" t="s">
        <v>288</v>
      </c>
      <c r="I52" s="42" t="s">
        <v>3</v>
      </c>
      <c r="J52" s="42"/>
      <c r="K52" s="2"/>
    </row>
    <row r="53" spans="1:11" x14ac:dyDescent="0.25">
      <c r="A53" s="2"/>
      <c r="B53" s="6" t="s">
        <v>74</v>
      </c>
      <c r="C53" s="40" t="s">
        <v>629</v>
      </c>
      <c r="D53" s="40" t="s">
        <v>356</v>
      </c>
      <c r="E53" s="40" t="s">
        <v>465</v>
      </c>
      <c r="F53" s="40" t="s">
        <v>558</v>
      </c>
      <c r="G53" s="40" t="s">
        <v>542</v>
      </c>
      <c r="H53" s="42" t="s">
        <v>263</v>
      </c>
      <c r="I53" s="42" t="s">
        <v>3</v>
      </c>
      <c r="J53" s="42"/>
      <c r="K53" s="2"/>
    </row>
    <row r="54" spans="1:11" x14ac:dyDescent="0.25">
      <c r="A54" s="2"/>
      <c r="B54" s="6" t="s">
        <v>75</v>
      </c>
      <c r="C54" s="40" t="s">
        <v>630</v>
      </c>
      <c r="D54" s="40" t="s">
        <v>357</v>
      </c>
      <c r="E54" s="40" t="s">
        <v>466</v>
      </c>
      <c r="F54" s="40" t="s">
        <v>558</v>
      </c>
      <c r="G54" s="40" t="s">
        <v>542</v>
      </c>
      <c r="H54" s="42" t="s">
        <v>76</v>
      </c>
      <c r="I54" s="42" t="s">
        <v>3</v>
      </c>
      <c r="J54" s="42"/>
      <c r="K54" s="2"/>
    </row>
    <row r="55" spans="1:11" x14ac:dyDescent="0.25">
      <c r="A55" s="2"/>
      <c r="B55" s="6" t="s">
        <v>77</v>
      </c>
      <c r="C55" s="40" t="s">
        <v>631</v>
      </c>
      <c r="D55" s="40" t="s">
        <v>358</v>
      </c>
      <c r="E55" s="40" t="s">
        <v>467</v>
      </c>
      <c r="F55" s="40" t="s">
        <v>558</v>
      </c>
      <c r="G55" s="40" t="s">
        <v>543</v>
      </c>
      <c r="H55" s="42" t="s">
        <v>56</v>
      </c>
      <c r="I55" s="42" t="s">
        <v>3</v>
      </c>
      <c r="J55" s="42"/>
      <c r="K55" s="2"/>
    </row>
    <row r="56" spans="1:11" x14ac:dyDescent="0.25">
      <c r="A56" s="2"/>
      <c r="B56" s="6" t="s">
        <v>78</v>
      </c>
      <c r="C56" s="40" t="s">
        <v>632</v>
      </c>
      <c r="D56" s="40" t="s">
        <v>359</v>
      </c>
      <c r="E56" s="40" t="s">
        <v>468</v>
      </c>
      <c r="F56" s="40" t="s">
        <v>558</v>
      </c>
      <c r="G56" s="40" t="s">
        <v>543</v>
      </c>
      <c r="H56" s="42" t="s">
        <v>272</v>
      </c>
      <c r="I56" s="42" t="s">
        <v>3</v>
      </c>
      <c r="J56" s="42"/>
      <c r="K56" s="2"/>
    </row>
    <row r="57" spans="1:11" x14ac:dyDescent="0.25">
      <c r="A57" s="2"/>
      <c r="B57" s="6" t="s">
        <v>79</v>
      </c>
      <c r="C57" s="40" t="s">
        <v>633</v>
      </c>
      <c r="D57" s="40" t="s">
        <v>360</v>
      </c>
      <c r="E57" s="40" t="s">
        <v>468</v>
      </c>
      <c r="F57" s="40" t="s">
        <v>558</v>
      </c>
      <c r="G57" s="40" t="s">
        <v>543</v>
      </c>
      <c r="H57" s="42" t="s">
        <v>264</v>
      </c>
      <c r="I57" s="42" t="s">
        <v>3</v>
      </c>
      <c r="J57" s="42"/>
      <c r="K57" s="2"/>
    </row>
    <row r="58" spans="1:11" x14ac:dyDescent="0.25">
      <c r="A58" s="2"/>
      <c r="B58" s="6" t="s">
        <v>80</v>
      </c>
      <c r="C58" s="40" t="s">
        <v>634</v>
      </c>
      <c r="D58" s="40" t="s">
        <v>361</v>
      </c>
      <c r="E58" s="40" t="s">
        <v>469</v>
      </c>
      <c r="F58" s="40" t="s">
        <v>558</v>
      </c>
      <c r="G58" s="40" t="s">
        <v>543</v>
      </c>
      <c r="H58" s="42" t="s">
        <v>81</v>
      </c>
      <c r="I58" s="42" t="s">
        <v>3</v>
      </c>
      <c r="J58" s="42"/>
      <c r="K58" s="2"/>
    </row>
    <row r="59" spans="1:11" x14ac:dyDescent="0.25">
      <c r="A59" s="2"/>
      <c r="B59" s="6" t="s">
        <v>82</v>
      </c>
      <c r="C59" s="40" t="s">
        <v>635</v>
      </c>
      <c r="D59" s="40" t="s">
        <v>362</v>
      </c>
      <c r="E59" s="40" t="s">
        <v>470</v>
      </c>
      <c r="F59" s="40" t="s">
        <v>558</v>
      </c>
      <c r="G59" s="40" t="s">
        <v>543</v>
      </c>
      <c r="H59" s="42" t="s">
        <v>83</v>
      </c>
      <c r="I59" s="42" t="s">
        <v>3</v>
      </c>
      <c r="J59" s="42"/>
      <c r="K59" s="2"/>
    </row>
    <row r="60" spans="1:11" x14ac:dyDescent="0.25">
      <c r="A60" s="2"/>
      <c r="B60" s="6" t="s">
        <v>84</v>
      </c>
      <c r="C60" s="40" t="s">
        <v>636</v>
      </c>
      <c r="D60" s="40" t="s">
        <v>363</v>
      </c>
      <c r="E60" s="40" t="s">
        <v>471</v>
      </c>
      <c r="F60" s="40" t="s">
        <v>558</v>
      </c>
      <c r="G60" s="40" t="s">
        <v>543</v>
      </c>
      <c r="H60" s="42" t="s">
        <v>85</v>
      </c>
      <c r="I60" s="42" t="s">
        <v>3</v>
      </c>
      <c r="J60" s="42"/>
      <c r="K60" s="2"/>
    </row>
    <row r="61" spans="1:11" x14ac:dyDescent="0.25">
      <c r="A61" s="2"/>
      <c r="B61" s="6" t="s">
        <v>86</v>
      </c>
      <c r="C61" s="40" t="s">
        <v>637</v>
      </c>
      <c r="D61" s="40" t="s">
        <v>364</v>
      </c>
      <c r="E61" s="40" t="s">
        <v>472</v>
      </c>
      <c r="F61" s="40" t="s">
        <v>558</v>
      </c>
      <c r="G61" s="40" t="s">
        <v>543</v>
      </c>
      <c r="H61" s="42" t="s">
        <v>83</v>
      </c>
      <c r="I61" s="42" t="s">
        <v>3</v>
      </c>
      <c r="J61" s="42"/>
      <c r="K61" s="2"/>
    </row>
    <row r="62" spans="1:11" x14ac:dyDescent="0.25">
      <c r="A62" s="2"/>
      <c r="B62" s="6" t="s">
        <v>87</v>
      </c>
      <c r="C62" s="40" t="s">
        <v>638</v>
      </c>
      <c r="D62" s="40" t="s">
        <v>365</v>
      </c>
      <c r="E62" s="40" t="s">
        <v>473</v>
      </c>
      <c r="F62" s="40" t="s">
        <v>558</v>
      </c>
      <c r="G62" s="40" t="s">
        <v>543</v>
      </c>
      <c r="H62" s="42" t="s">
        <v>58</v>
      </c>
      <c r="I62" s="42" t="s">
        <v>3</v>
      </c>
      <c r="J62" s="42"/>
      <c r="K62" s="2"/>
    </row>
    <row r="63" spans="1:11" x14ac:dyDescent="0.25">
      <c r="A63" s="2"/>
      <c r="B63" s="6" t="s">
        <v>88</v>
      </c>
      <c r="C63" s="40" t="s">
        <v>639</v>
      </c>
      <c r="D63" s="40" t="s">
        <v>366</v>
      </c>
      <c r="E63" s="40" t="s">
        <v>474</v>
      </c>
      <c r="F63" s="40" t="s">
        <v>558</v>
      </c>
      <c r="G63" s="40" t="s">
        <v>544</v>
      </c>
      <c r="H63" s="42" t="s">
        <v>64</v>
      </c>
      <c r="I63" s="42" t="s">
        <v>3</v>
      </c>
      <c r="J63" s="42"/>
      <c r="K63" s="2"/>
    </row>
    <row r="64" spans="1:11" x14ac:dyDescent="0.25">
      <c r="A64" s="2"/>
      <c r="B64" s="6" t="s">
        <v>89</v>
      </c>
      <c r="C64" s="40" t="s">
        <v>640</v>
      </c>
      <c r="D64" s="40" t="s">
        <v>367</v>
      </c>
      <c r="E64" s="40" t="s">
        <v>475</v>
      </c>
      <c r="F64" s="40" t="s">
        <v>558</v>
      </c>
      <c r="G64" s="40" t="s">
        <v>544</v>
      </c>
      <c r="H64" s="42" t="s">
        <v>273</v>
      </c>
      <c r="I64" s="42" t="s">
        <v>3</v>
      </c>
      <c r="J64" s="42"/>
      <c r="K64" s="2"/>
    </row>
    <row r="65" spans="1:11" x14ac:dyDescent="0.25">
      <c r="A65" s="2"/>
      <c r="B65" s="6" t="s">
        <v>90</v>
      </c>
      <c r="C65" s="40" t="s">
        <v>641</v>
      </c>
      <c r="D65" s="40" t="s">
        <v>368</v>
      </c>
      <c r="E65" s="40" t="s">
        <v>476</v>
      </c>
      <c r="F65" s="40" t="s">
        <v>558</v>
      </c>
      <c r="G65" s="40" t="s">
        <v>544</v>
      </c>
      <c r="H65" s="42" t="s">
        <v>81</v>
      </c>
      <c r="I65" s="42" t="s">
        <v>3</v>
      </c>
      <c r="J65" s="42"/>
      <c r="K65" s="2"/>
    </row>
    <row r="66" spans="1:11" x14ac:dyDescent="0.25">
      <c r="A66" s="2"/>
      <c r="B66" s="6" t="s">
        <v>91</v>
      </c>
      <c r="C66" s="40" t="s">
        <v>642</v>
      </c>
      <c r="D66" s="40" t="s">
        <v>369</v>
      </c>
      <c r="E66" s="40" t="s">
        <v>477</v>
      </c>
      <c r="F66" s="40" t="s">
        <v>558</v>
      </c>
      <c r="G66" s="40" t="s">
        <v>544</v>
      </c>
      <c r="H66" s="42" t="s">
        <v>289</v>
      </c>
      <c r="I66" s="42" t="s">
        <v>3</v>
      </c>
      <c r="J66" s="42"/>
      <c r="K66" s="2"/>
    </row>
    <row r="67" spans="1:11" x14ac:dyDescent="0.25">
      <c r="A67" s="2"/>
      <c r="B67" s="6" t="s">
        <v>92</v>
      </c>
      <c r="C67" s="40" t="s">
        <v>642</v>
      </c>
      <c r="D67" s="40" t="s">
        <v>370</v>
      </c>
      <c r="E67" s="40" t="s">
        <v>477</v>
      </c>
      <c r="F67" s="40" t="s">
        <v>558</v>
      </c>
      <c r="G67" s="40" t="s">
        <v>544</v>
      </c>
      <c r="H67" s="42" t="s">
        <v>93</v>
      </c>
      <c r="I67" s="42" t="s">
        <v>3</v>
      </c>
      <c r="J67" s="42"/>
      <c r="K67" s="2"/>
    </row>
    <row r="68" spans="1:11" x14ac:dyDescent="0.25">
      <c r="A68" s="2"/>
      <c r="B68" s="6" t="s">
        <v>94</v>
      </c>
      <c r="C68" s="40" t="s">
        <v>643</v>
      </c>
      <c r="D68" s="40" t="s">
        <v>371</v>
      </c>
      <c r="E68" s="40" t="s">
        <v>478</v>
      </c>
      <c r="F68" s="40" t="s">
        <v>558</v>
      </c>
      <c r="G68" s="40" t="s">
        <v>545</v>
      </c>
      <c r="H68" s="42" t="s">
        <v>81</v>
      </c>
      <c r="I68" s="42" t="s">
        <v>3</v>
      </c>
      <c r="J68" s="42"/>
      <c r="K68" s="2"/>
    </row>
    <row r="69" spans="1:11" x14ac:dyDescent="0.25">
      <c r="A69" s="2"/>
      <c r="B69" s="6" t="s">
        <v>95</v>
      </c>
      <c r="C69" s="40" t="s">
        <v>644</v>
      </c>
      <c r="D69" s="40" t="s">
        <v>372</v>
      </c>
      <c r="E69" s="40" t="s">
        <v>479</v>
      </c>
      <c r="F69" s="40" t="s">
        <v>558</v>
      </c>
      <c r="G69" s="40" t="s">
        <v>545</v>
      </c>
      <c r="H69" s="42" t="s">
        <v>274</v>
      </c>
      <c r="I69" s="42" t="s">
        <v>3</v>
      </c>
      <c r="J69" s="42"/>
      <c r="K69" s="2"/>
    </row>
    <row r="70" spans="1:11" x14ac:dyDescent="0.25">
      <c r="A70" s="2"/>
      <c r="B70" s="6" t="s">
        <v>96</v>
      </c>
      <c r="C70" s="40" t="s">
        <v>645</v>
      </c>
      <c r="D70" s="40" t="s">
        <v>373</v>
      </c>
      <c r="E70" s="40" t="s">
        <v>480</v>
      </c>
      <c r="F70" s="40" t="s">
        <v>558</v>
      </c>
      <c r="G70" s="40" t="s">
        <v>545</v>
      </c>
      <c r="H70" s="42" t="s">
        <v>275</v>
      </c>
      <c r="I70" s="42" t="s">
        <v>3</v>
      </c>
      <c r="J70" s="42"/>
      <c r="K70" s="2"/>
    </row>
    <row r="71" spans="1:11" x14ac:dyDescent="0.25">
      <c r="A71" s="2"/>
      <c r="B71" s="6" t="s">
        <v>97</v>
      </c>
      <c r="C71" s="40" t="s">
        <v>646</v>
      </c>
      <c r="D71" s="40" t="s">
        <v>374</v>
      </c>
      <c r="E71" s="40" t="s">
        <v>481</v>
      </c>
      <c r="F71" s="40" t="s">
        <v>563</v>
      </c>
      <c r="G71" s="40" t="s">
        <v>546</v>
      </c>
      <c r="H71" s="42" t="s">
        <v>69</v>
      </c>
      <c r="I71" s="42" t="s">
        <v>3</v>
      </c>
      <c r="J71" s="42"/>
      <c r="K71" s="2"/>
    </row>
    <row r="72" spans="1:11" x14ac:dyDescent="0.25">
      <c r="A72" s="2"/>
      <c r="B72" s="6" t="s">
        <v>98</v>
      </c>
      <c r="C72" s="40" t="s">
        <v>639</v>
      </c>
      <c r="D72" s="40" t="s">
        <v>366</v>
      </c>
      <c r="E72" s="40" t="s">
        <v>474</v>
      </c>
      <c r="F72" s="40" t="s">
        <v>563</v>
      </c>
      <c r="G72" s="40" t="s">
        <v>546</v>
      </c>
      <c r="H72" s="42" t="s">
        <v>71</v>
      </c>
      <c r="I72" s="42" t="s">
        <v>3</v>
      </c>
      <c r="J72" s="42"/>
      <c r="K72" s="2"/>
    </row>
    <row r="73" spans="1:11" x14ac:dyDescent="0.25">
      <c r="A73" s="2"/>
      <c r="B73" s="6" t="s">
        <v>99</v>
      </c>
      <c r="C73" s="40" t="s">
        <v>647</v>
      </c>
      <c r="D73" s="40" t="s">
        <v>375</v>
      </c>
      <c r="E73" s="40" t="s">
        <v>482</v>
      </c>
      <c r="F73" s="40" t="s">
        <v>563</v>
      </c>
      <c r="G73" s="40" t="s">
        <v>547</v>
      </c>
      <c r="H73" s="42" t="s">
        <v>100</v>
      </c>
      <c r="I73" s="42" t="s">
        <v>3</v>
      </c>
      <c r="J73" s="42"/>
      <c r="K73" s="2"/>
    </row>
    <row r="74" spans="1:11" x14ac:dyDescent="0.25">
      <c r="A74" s="2"/>
      <c r="B74" s="6" t="s">
        <v>101</v>
      </c>
      <c r="C74" s="40" t="s">
        <v>648</v>
      </c>
      <c r="D74" s="40" t="s">
        <v>376</v>
      </c>
      <c r="E74" s="40" t="s">
        <v>483</v>
      </c>
      <c r="F74" s="40" t="s">
        <v>563</v>
      </c>
      <c r="G74" s="40" t="s">
        <v>547</v>
      </c>
      <c r="H74" s="42" t="s">
        <v>71</v>
      </c>
      <c r="I74" s="42" t="s">
        <v>3</v>
      </c>
      <c r="J74" s="42"/>
      <c r="K74" s="2"/>
    </row>
    <row r="75" spans="1:11" x14ac:dyDescent="0.25">
      <c r="A75" s="2"/>
      <c r="B75" s="42" t="s">
        <v>102</v>
      </c>
      <c r="C75" s="40" t="s">
        <v>377</v>
      </c>
      <c r="D75" s="40" t="s">
        <v>378</v>
      </c>
      <c r="E75" s="40" t="s">
        <v>484</v>
      </c>
      <c r="F75" s="40" t="s">
        <v>564</v>
      </c>
      <c r="G75" s="40" t="s">
        <v>548</v>
      </c>
      <c r="H75" s="42" t="s">
        <v>64</v>
      </c>
      <c r="I75" s="42" t="s">
        <v>3</v>
      </c>
      <c r="J75" s="42"/>
      <c r="K75" s="2"/>
    </row>
    <row r="76" spans="1:11" x14ac:dyDescent="0.25">
      <c r="A76" s="2"/>
      <c r="B76" s="42" t="s">
        <v>103</v>
      </c>
      <c r="C76" s="40" t="s">
        <v>592</v>
      </c>
      <c r="D76" s="40" t="s">
        <v>379</v>
      </c>
      <c r="E76" s="40" t="s">
        <v>485</v>
      </c>
      <c r="F76" s="40" t="s">
        <v>564</v>
      </c>
      <c r="G76" s="40" t="s">
        <v>548</v>
      </c>
      <c r="H76" s="42" t="s">
        <v>290</v>
      </c>
      <c r="I76" s="42" t="s">
        <v>3</v>
      </c>
      <c r="J76" s="42"/>
      <c r="K76" s="2"/>
    </row>
    <row r="77" spans="1:11" x14ac:dyDescent="0.25">
      <c r="A77" s="2"/>
      <c r="B77" s="42" t="s">
        <v>104</v>
      </c>
      <c r="C77" s="40" t="s">
        <v>569</v>
      </c>
      <c r="D77" s="40" t="s">
        <v>380</v>
      </c>
      <c r="E77" s="40" t="s">
        <v>486</v>
      </c>
      <c r="F77" s="40" t="s">
        <v>564</v>
      </c>
      <c r="G77" s="40" t="s">
        <v>548</v>
      </c>
      <c r="H77" s="42" t="s">
        <v>276</v>
      </c>
      <c r="I77" s="42" t="s">
        <v>3</v>
      </c>
      <c r="J77" s="42"/>
      <c r="K77" s="2"/>
    </row>
    <row r="78" spans="1:11" x14ac:dyDescent="0.25">
      <c r="A78" s="2"/>
      <c r="B78" s="42" t="s">
        <v>105</v>
      </c>
      <c r="C78" s="40" t="s">
        <v>570</v>
      </c>
      <c r="D78" s="40" t="s">
        <v>381</v>
      </c>
      <c r="E78" s="40" t="s">
        <v>487</v>
      </c>
      <c r="F78" s="40" t="s">
        <v>564</v>
      </c>
      <c r="G78" s="40" t="s">
        <v>549</v>
      </c>
      <c r="H78" s="42" t="s">
        <v>64</v>
      </c>
      <c r="I78" s="42" t="s">
        <v>3</v>
      </c>
      <c r="J78" s="42"/>
      <c r="K78" s="2"/>
    </row>
    <row r="79" spans="1:11" x14ac:dyDescent="0.25">
      <c r="A79" s="2"/>
      <c r="B79" s="42" t="s">
        <v>106</v>
      </c>
      <c r="C79" s="40" t="s">
        <v>382</v>
      </c>
      <c r="D79" s="40" t="s">
        <v>383</v>
      </c>
      <c r="E79" s="40" t="s">
        <v>488</v>
      </c>
      <c r="F79" s="40" t="s">
        <v>564</v>
      </c>
      <c r="G79" s="40" t="s">
        <v>549</v>
      </c>
      <c r="H79" s="42" t="s">
        <v>64</v>
      </c>
      <c r="I79" s="42" t="s">
        <v>3</v>
      </c>
      <c r="J79" s="42"/>
      <c r="K79" s="2"/>
    </row>
    <row r="80" spans="1:11" x14ac:dyDescent="0.25">
      <c r="A80" s="2"/>
      <c r="B80" s="42" t="s">
        <v>107</v>
      </c>
      <c r="C80" s="40" t="s">
        <v>384</v>
      </c>
      <c r="D80" s="40" t="s">
        <v>385</v>
      </c>
      <c r="E80" s="40" t="s">
        <v>489</v>
      </c>
      <c r="F80" s="40" t="s">
        <v>564</v>
      </c>
      <c r="G80" s="40" t="s">
        <v>549</v>
      </c>
      <c r="H80" s="42" t="s">
        <v>81</v>
      </c>
      <c r="I80" s="42" t="s">
        <v>3</v>
      </c>
      <c r="J80" s="42"/>
      <c r="K80" s="2"/>
    </row>
    <row r="81" spans="1:11" x14ac:dyDescent="0.25">
      <c r="A81" s="2"/>
      <c r="B81" s="42" t="s">
        <v>108</v>
      </c>
      <c r="C81" s="40" t="s">
        <v>649</v>
      </c>
      <c r="D81" s="40" t="s">
        <v>386</v>
      </c>
      <c r="E81" s="40" t="s">
        <v>490</v>
      </c>
      <c r="F81" s="40" t="s">
        <v>558</v>
      </c>
      <c r="G81" s="40" t="s">
        <v>550</v>
      </c>
      <c r="H81" s="42" t="s">
        <v>56</v>
      </c>
      <c r="I81" s="42" t="s">
        <v>3</v>
      </c>
      <c r="J81" s="42"/>
      <c r="K81" s="2"/>
    </row>
    <row r="82" spans="1:11" x14ac:dyDescent="0.25">
      <c r="A82" s="2"/>
      <c r="B82" s="42" t="s">
        <v>109</v>
      </c>
      <c r="C82" s="40" t="s">
        <v>571</v>
      </c>
      <c r="D82" s="40" t="s">
        <v>387</v>
      </c>
      <c r="E82" s="40" t="s">
        <v>491</v>
      </c>
      <c r="F82" s="40" t="s">
        <v>558</v>
      </c>
      <c r="G82" s="40" t="s">
        <v>539</v>
      </c>
      <c r="H82" s="42" t="s">
        <v>277</v>
      </c>
      <c r="I82" s="42" t="s">
        <v>3</v>
      </c>
      <c r="J82" s="42"/>
      <c r="K82" s="2"/>
    </row>
    <row r="83" spans="1:11" x14ac:dyDescent="0.25">
      <c r="A83" s="2"/>
      <c r="B83" s="42" t="s">
        <v>110</v>
      </c>
      <c r="C83" s="40" t="s">
        <v>650</v>
      </c>
      <c r="D83" s="40" t="s">
        <v>388</v>
      </c>
      <c r="E83" s="40" t="s">
        <v>492</v>
      </c>
      <c r="F83" s="40" t="s">
        <v>558</v>
      </c>
      <c r="G83" s="40" t="s">
        <v>539</v>
      </c>
      <c r="H83" s="42" t="s">
        <v>278</v>
      </c>
      <c r="I83" s="42" t="s">
        <v>3</v>
      </c>
      <c r="J83" s="42"/>
      <c r="K83" s="2"/>
    </row>
    <row r="84" spans="1:11" x14ac:dyDescent="0.25">
      <c r="A84" s="2"/>
      <c r="B84" s="42" t="s">
        <v>111</v>
      </c>
      <c r="C84" s="40" t="s">
        <v>651</v>
      </c>
      <c r="D84" s="40" t="s">
        <v>389</v>
      </c>
      <c r="E84" s="40" t="s">
        <v>493</v>
      </c>
      <c r="F84" s="40" t="s">
        <v>558</v>
      </c>
      <c r="G84" s="40" t="s">
        <v>539</v>
      </c>
      <c r="H84" s="42" t="s">
        <v>291</v>
      </c>
      <c r="I84" s="42" t="s">
        <v>3</v>
      </c>
      <c r="J84" s="42"/>
      <c r="K84" s="2"/>
    </row>
    <row r="85" spans="1:11" x14ac:dyDescent="0.25">
      <c r="A85" s="2"/>
      <c r="B85" s="42" t="s">
        <v>112</v>
      </c>
      <c r="C85" s="40" t="s">
        <v>652</v>
      </c>
      <c r="D85" s="40" t="s">
        <v>390</v>
      </c>
      <c r="E85" s="40" t="s">
        <v>494</v>
      </c>
      <c r="F85" s="40" t="s">
        <v>558</v>
      </c>
      <c r="G85" s="40" t="s">
        <v>539</v>
      </c>
      <c r="H85" s="42" t="s">
        <v>279</v>
      </c>
      <c r="I85" s="42" t="s">
        <v>3</v>
      </c>
      <c r="J85" s="42"/>
      <c r="K85" s="2"/>
    </row>
    <row r="86" spans="1:11" x14ac:dyDescent="0.25">
      <c r="A86" s="2"/>
      <c r="B86" s="42" t="s">
        <v>113</v>
      </c>
      <c r="C86" s="40" t="s">
        <v>653</v>
      </c>
      <c r="D86" s="40" t="s">
        <v>391</v>
      </c>
      <c r="E86" s="40" t="s">
        <v>495</v>
      </c>
      <c r="F86" s="40" t="s">
        <v>558</v>
      </c>
      <c r="G86" s="40" t="s">
        <v>539</v>
      </c>
      <c r="H86" s="42" t="s">
        <v>280</v>
      </c>
      <c r="I86" s="42" t="s">
        <v>3</v>
      </c>
      <c r="J86" s="42"/>
      <c r="K86" s="2"/>
    </row>
    <row r="87" spans="1:11" x14ac:dyDescent="0.25">
      <c r="A87" s="2"/>
      <c r="B87" s="42" t="s">
        <v>114</v>
      </c>
      <c r="C87" s="40" t="s">
        <v>654</v>
      </c>
      <c r="D87" s="40" t="s">
        <v>392</v>
      </c>
      <c r="E87" s="40" t="s">
        <v>496</v>
      </c>
      <c r="F87" s="40" t="s">
        <v>558</v>
      </c>
      <c r="G87" s="40" t="s">
        <v>539</v>
      </c>
      <c r="H87" s="42" t="s">
        <v>278</v>
      </c>
      <c r="I87" s="42" t="s">
        <v>3</v>
      </c>
      <c r="J87" s="42"/>
      <c r="K87" s="2"/>
    </row>
    <row r="88" spans="1:11" x14ac:dyDescent="0.25">
      <c r="A88" s="2"/>
      <c r="B88" s="42" t="s">
        <v>115</v>
      </c>
      <c r="C88" s="40" t="s">
        <v>655</v>
      </c>
      <c r="D88" s="40" t="s">
        <v>393</v>
      </c>
      <c r="E88" s="40" t="s">
        <v>497</v>
      </c>
      <c r="F88" s="40" t="s">
        <v>558</v>
      </c>
      <c r="G88" s="40" t="s">
        <v>539</v>
      </c>
      <c r="H88" s="42" t="s">
        <v>292</v>
      </c>
      <c r="I88" s="42" t="s">
        <v>3</v>
      </c>
      <c r="J88" s="42"/>
      <c r="K88" s="2"/>
    </row>
    <row r="89" spans="1:11" x14ac:dyDescent="0.25">
      <c r="A89" s="2"/>
      <c r="B89" s="42" t="s">
        <v>116</v>
      </c>
      <c r="C89" s="40" t="s">
        <v>656</v>
      </c>
      <c r="D89" s="40" t="s">
        <v>394</v>
      </c>
      <c r="E89" s="40" t="s">
        <v>498</v>
      </c>
      <c r="F89" s="40" t="s">
        <v>558</v>
      </c>
      <c r="G89" s="40" t="s">
        <v>539</v>
      </c>
      <c r="H89" s="42" t="s">
        <v>81</v>
      </c>
      <c r="I89" s="42" t="s">
        <v>3</v>
      </c>
      <c r="J89" s="42"/>
      <c r="K89" s="2"/>
    </row>
    <row r="90" spans="1:11" x14ac:dyDescent="0.25">
      <c r="A90" s="2"/>
      <c r="B90" s="42" t="s">
        <v>117</v>
      </c>
      <c r="C90" s="40" t="s">
        <v>395</v>
      </c>
      <c r="D90" s="40" t="s">
        <v>396</v>
      </c>
      <c r="E90" s="40" t="s">
        <v>499</v>
      </c>
      <c r="F90" s="40" t="s">
        <v>558</v>
      </c>
      <c r="G90" s="40" t="s">
        <v>539</v>
      </c>
      <c r="H90" s="42" t="s">
        <v>64</v>
      </c>
      <c r="I90" s="42" t="s">
        <v>3</v>
      </c>
      <c r="J90" s="42"/>
      <c r="K90" s="2"/>
    </row>
    <row r="91" spans="1:11" x14ac:dyDescent="0.25">
      <c r="A91" s="2"/>
      <c r="B91" s="42" t="s">
        <v>118</v>
      </c>
      <c r="C91" s="40" t="s">
        <v>572</v>
      </c>
      <c r="D91" s="40" t="s">
        <v>397</v>
      </c>
      <c r="E91" s="40" t="s">
        <v>494</v>
      </c>
      <c r="F91" s="40" t="s">
        <v>558</v>
      </c>
      <c r="G91" s="40" t="s">
        <v>539</v>
      </c>
      <c r="H91" s="42" t="s">
        <v>119</v>
      </c>
      <c r="I91" s="42" t="s">
        <v>3</v>
      </c>
      <c r="J91" s="42"/>
      <c r="K91" s="2"/>
    </row>
    <row r="92" spans="1:11" x14ac:dyDescent="0.25">
      <c r="A92" s="2"/>
      <c r="B92" s="42" t="s">
        <v>120</v>
      </c>
      <c r="C92" s="40" t="s">
        <v>398</v>
      </c>
      <c r="D92" s="40" t="s">
        <v>399</v>
      </c>
      <c r="E92" s="40" t="s">
        <v>500</v>
      </c>
      <c r="F92" s="40" t="s">
        <v>558</v>
      </c>
      <c r="G92" s="40" t="s">
        <v>551</v>
      </c>
      <c r="H92" s="42" t="s">
        <v>93</v>
      </c>
      <c r="I92" s="42" t="s">
        <v>3</v>
      </c>
      <c r="J92" s="42"/>
      <c r="K92" s="2"/>
    </row>
    <row r="93" spans="1:11" x14ac:dyDescent="0.25">
      <c r="A93" s="2"/>
      <c r="B93" s="42" t="s">
        <v>121</v>
      </c>
      <c r="C93" s="40" t="s">
        <v>573</v>
      </c>
      <c r="D93" s="40" t="s">
        <v>400</v>
      </c>
      <c r="E93" s="40" t="s">
        <v>501</v>
      </c>
      <c r="F93" s="40" t="s">
        <v>558</v>
      </c>
      <c r="G93" s="40" t="s">
        <v>551</v>
      </c>
      <c r="H93" s="42" t="s">
        <v>122</v>
      </c>
      <c r="I93" s="42" t="s">
        <v>3</v>
      </c>
      <c r="J93" s="42"/>
      <c r="K93" s="2"/>
    </row>
    <row r="94" spans="1:11" x14ac:dyDescent="0.25">
      <c r="A94" s="2"/>
      <c r="B94" s="42" t="s">
        <v>123</v>
      </c>
      <c r="C94" s="40" t="s">
        <v>657</v>
      </c>
      <c r="D94" s="40" t="s">
        <v>401</v>
      </c>
      <c r="E94" s="40" t="s">
        <v>502</v>
      </c>
      <c r="F94" s="40" t="s">
        <v>564</v>
      </c>
      <c r="G94" s="40" t="s">
        <v>552</v>
      </c>
      <c r="H94" s="42" t="s">
        <v>122</v>
      </c>
      <c r="I94" s="42" t="s">
        <v>3</v>
      </c>
      <c r="J94" s="42"/>
      <c r="K94" s="2"/>
    </row>
    <row r="95" spans="1:11" x14ac:dyDescent="0.25">
      <c r="A95" s="2"/>
      <c r="B95" s="42" t="s">
        <v>124</v>
      </c>
      <c r="C95" s="40" t="s">
        <v>658</v>
      </c>
      <c r="D95" s="40" t="s">
        <v>402</v>
      </c>
      <c r="E95" s="40" t="s">
        <v>482</v>
      </c>
      <c r="F95" s="40" t="s">
        <v>564</v>
      </c>
      <c r="G95" s="40" t="s">
        <v>552</v>
      </c>
      <c r="H95" s="42" t="s">
        <v>122</v>
      </c>
      <c r="I95" s="42" t="s">
        <v>3</v>
      </c>
      <c r="J95" s="42"/>
      <c r="K95" s="2"/>
    </row>
    <row r="96" spans="1:11" x14ac:dyDescent="0.25">
      <c r="A96" s="2"/>
      <c r="B96" s="42" t="s">
        <v>125</v>
      </c>
      <c r="C96" s="40" t="s">
        <v>659</v>
      </c>
      <c r="D96" s="40" t="s">
        <v>403</v>
      </c>
      <c r="E96" s="40" t="s">
        <v>503</v>
      </c>
      <c r="F96" s="40" t="s">
        <v>564</v>
      </c>
      <c r="G96" s="40" t="s">
        <v>552</v>
      </c>
      <c r="H96" s="42" t="s">
        <v>122</v>
      </c>
      <c r="I96" s="42" t="s">
        <v>3</v>
      </c>
      <c r="J96" s="42"/>
      <c r="K96" s="2"/>
    </row>
    <row r="97" spans="1:11" x14ac:dyDescent="0.25">
      <c r="A97" s="2"/>
      <c r="B97" s="6" t="s">
        <v>126</v>
      </c>
      <c r="C97" s="40" t="s">
        <v>660</v>
      </c>
      <c r="D97" s="40" t="s">
        <v>404</v>
      </c>
      <c r="E97" s="40" t="s">
        <v>504</v>
      </c>
      <c r="F97" s="40" t="s">
        <v>558</v>
      </c>
      <c r="G97" s="40" t="s">
        <v>521</v>
      </c>
      <c r="H97" s="42" t="s">
        <v>293</v>
      </c>
      <c r="I97" s="42" t="s">
        <v>3</v>
      </c>
      <c r="J97" s="42"/>
      <c r="K97" s="2"/>
    </row>
    <row r="98" spans="1:11" x14ac:dyDescent="0.25">
      <c r="A98" s="2"/>
      <c r="B98" s="6" t="s">
        <v>127</v>
      </c>
      <c r="C98" s="40" t="s">
        <v>661</v>
      </c>
      <c r="D98" s="40" t="s">
        <v>405</v>
      </c>
      <c r="E98" s="40" t="s">
        <v>505</v>
      </c>
      <c r="F98" s="40" t="s">
        <v>558</v>
      </c>
      <c r="G98" s="40" t="s">
        <v>553</v>
      </c>
      <c r="H98" s="42" t="s">
        <v>281</v>
      </c>
      <c r="I98" s="42" t="s">
        <v>3</v>
      </c>
      <c r="J98" s="42"/>
      <c r="K98" s="2"/>
    </row>
    <row r="99" spans="1:11" x14ac:dyDescent="0.25">
      <c r="A99" s="2"/>
      <c r="B99" s="42" t="s">
        <v>128</v>
      </c>
      <c r="C99" s="40" t="s">
        <v>662</v>
      </c>
      <c r="D99" s="40" t="s">
        <v>406</v>
      </c>
      <c r="E99" s="40" t="s">
        <v>506</v>
      </c>
      <c r="F99" s="40" t="s">
        <v>558</v>
      </c>
      <c r="G99" s="40" t="s">
        <v>521</v>
      </c>
      <c r="H99" s="42" t="s">
        <v>129</v>
      </c>
      <c r="I99" s="42" t="s">
        <v>3</v>
      </c>
      <c r="J99" s="42"/>
      <c r="K99" s="2"/>
    </row>
    <row r="100" spans="1:11" x14ac:dyDescent="0.25">
      <c r="A100" s="2"/>
      <c r="B100" s="42" t="s">
        <v>130</v>
      </c>
      <c r="C100" s="40" t="s">
        <v>663</v>
      </c>
      <c r="D100" s="40" t="s">
        <v>407</v>
      </c>
      <c r="E100" s="40" t="s">
        <v>507</v>
      </c>
      <c r="F100" s="40" t="s">
        <v>565</v>
      </c>
      <c r="G100" s="40" t="s">
        <v>554</v>
      </c>
      <c r="H100" s="42" t="s">
        <v>71</v>
      </c>
      <c r="I100" s="42" t="s">
        <v>3</v>
      </c>
      <c r="J100" s="42"/>
      <c r="K100" s="2"/>
    </row>
    <row r="101" spans="1:11" x14ac:dyDescent="0.25">
      <c r="A101" s="2"/>
      <c r="B101" s="42" t="s">
        <v>131</v>
      </c>
      <c r="C101" s="40" t="s">
        <v>661</v>
      </c>
      <c r="D101" s="40" t="s">
        <v>405</v>
      </c>
      <c r="E101" s="40" t="s">
        <v>505</v>
      </c>
      <c r="F101" s="40" t="s">
        <v>565</v>
      </c>
      <c r="G101" s="40" t="s">
        <v>554</v>
      </c>
      <c r="H101" s="42" t="s">
        <v>282</v>
      </c>
      <c r="I101" s="42" t="s">
        <v>3</v>
      </c>
      <c r="J101" s="42"/>
      <c r="K101" s="2"/>
    </row>
    <row r="102" spans="1:11" x14ac:dyDescent="0.25">
      <c r="A102" s="2"/>
      <c r="B102" s="42" t="s">
        <v>132</v>
      </c>
      <c r="C102" s="40" t="s">
        <v>664</v>
      </c>
      <c r="D102" s="40" t="s">
        <v>408</v>
      </c>
      <c r="E102" s="40" t="s">
        <v>508</v>
      </c>
      <c r="F102" s="40" t="s">
        <v>558</v>
      </c>
      <c r="G102" s="40" t="s">
        <v>584</v>
      </c>
      <c r="H102" s="42" t="s">
        <v>133</v>
      </c>
      <c r="I102" s="42" t="s">
        <v>257</v>
      </c>
      <c r="J102" s="42">
        <v>12</v>
      </c>
      <c r="K102" s="2"/>
    </row>
    <row r="103" spans="1:11" x14ac:dyDescent="0.25">
      <c r="A103" s="2"/>
      <c r="B103" s="42" t="s">
        <v>134</v>
      </c>
      <c r="C103" s="40" t="s">
        <v>665</v>
      </c>
      <c r="D103" s="40" t="s">
        <v>415</v>
      </c>
      <c r="E103" s="40" t="s">
        <v>509</v>
      </c>
      <c r="F103" s="40" t="s">
        <v>558</v>
      </c>
      <c r="G103" s="40" t="s">
        <v>585</v>
      </c>
      <c r="H103" s="42" t="s">
        <v>41</v>
      </c>
      <c r="I103" s="42" t="s">
        <v>3</v>
      </c>
      <c r="J103" s="42"/>
      <c r="K103" s="2"/>
    </row>
    <row r="104" spans="1:11" x14ac:dyDescent="0.25">
      <c r="A104" s="2"/>
      <c r="B104" s="42" t="s">
        <v>135</v>
      </c>
      <c r="C104" s="40" t="s">
        <v>666</v>
      </c>
      <c r="D104" s="40" t="s">
        <v>409</v>
      </c>
      <c r="E104" s="40" t="s">
        <v>510</v>
      </c>
      <c r="F104" s="40" t="s">
        <v>558</v>
      </c>
      <c r="G104" s="40" t="s">
        <v>585</v>
      </c>
      <c r="H104" s="42" t="s">
        <v>265</v>
      </c>
      <c r="I104" s="42" t="s">
        <v>257</v>
      </c>
      <c r="J104" s="42">
        <v>13</v>
      </c>
      <c r="K104" s="2"/>
    </row>
    <row r="105" spans="1:11" x14ac:dyDescent="0.25">
      <c r="A105" s="2"/>
      <c r="B105" s="42" t="s">
        <v>136</v>
      </c>
      <c r="C105" s="40" t="s">
        <v>667</v>
      </c>
      <c r="D105" s="40" t="s">
        <v>410</v>
      </c>
      <c r="E105" s="40" t="s">
        <v>511</v>
      </c>
      <c r="F105" s="40" t="s">
        <v>558</v>
      </c>
      <c r="G105" s="40" t="s">
        <v>586</v>
      </c>
      <c r="H105" s="42" t="s">
        <v>294</v>
      </c>
      <c r="I105" s="42" t="s">
        <v>3</v>
      </c>
      <c r="J105" s="42"/>
      <c r="K105" s="2"/>
    </row>
    <row r="106" spans="1:11" x14ac:dyDescent="0.25">
      <c r="A106" s="2"/>
      <c r="B106" s="42" t="s">
        <v>137</v>
      </c>
      <c r="C106" s="40" t="s">
        <v>668</v>
      </c>
      <c r="D106" s="40" t="s">
        <v>411</v>
      </c>
      <c r="E106" s="40" t="s">
        <v>512</v>
      </c>
      <c r="F106" s="40" t="s">
        <v>558</v>
      </c>
      <c r="G106" s="40" t="s">
        <v>586</v>
      </c>
      <c r="H106" s="42" t="s">
        <v>24</v>
      </c>
      <c r="I106" s="42" t="s">
        <v>3</v>
      </c>
      <c r="J106" s="42"/>
      <c r="K106" s="2"/>
    </row>
    <row r="107" spans="1:11" x14ac:dyDescent="0.25">
      <c r="A107" s="2"/>
      <c r="B107" s="42" t="s">
        <v>138</v>
      </c>
      <c r="C107" s="40" t="s">
        <v>669</v>
      </c>
      <c r="D107" s="40" t="s">
        <v>412</v>
      </c>
      <c r="E107" s="40" t="s">
        <v>513</v>
      </c>
      <c r="F107" s="40" t="s">
        <v>558</v>
      </c>
      <c r="G107" s="40" t="s">
        <v>555</v>
      </c>
      <c r="H107" s="42" t="s">
        <v>27</v>
      </c>
      <c r="I107" s="42" t="s">
        <v>259</v>
      </c>
      <c r="J107" s="42">
        <v>11</v>
      </c>
      <c r="K107" s="2"/>
    </row>
    <row r="108" spans="1:11" x14ac:dyDescent="0.25">
      <c r="A108" s="2"/>
      <c r="B108" s="42" t="s">
        <v>256</v>
      </c>
      <c r="C108" s="40" t="s">
        <v>670</v>
      </c>
      <c r="D108" s="40" t="s">
        <v>413</v>
      </c>
      <c r="E108" s="40" t="s">
        <v>514</v>
      </c>
      <c r="F108" s="40" t="s">
        <v>560</v>
      </c>
      <c r="G108" s="40" t="s">
        <v>556</v>
      </c>
      <c r="H108" s="42" t="s">
        <v>3</v>
      </c>
      <c r="I108" s="42" t="s">
        <v>259</v>
      </c>
      <c r="J108" s="42">
        <v>16</v>
      </c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x14ac:dyDescent="0.25">
      <c r="D110" s="38"/>
      <c r="E110" s="38"/>
      <c r="F110" s="38"/>
      <c r="G110" s="38"/>
    </row>
    <row r="111" spans="1:11" ht="18" x14ac:dyDescent="0.25">
      <c r="C111" s="38" t="s">
        <v>578</v>
      </c>
    </row>
    <row r="112" spans="1:11" ht="18" x14ac:dyDescent="0.25">
      <c r="C112" s="38" t="s">
        <v>577</v>
      </c>
    </row>
  </sheetData>
  <phoneticPr fontId="26" type="noConversion"/>
  <pageMargins left="0.7" right="0.7" top="0.78740157499999996" bottom="0.78740157499999996" header="0.3" footer="0.3"/>
  <pageSetup paperSize="9" orientation="portrait" horizontalDpi="3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/>
  </sheetViews>
  <sheetFormatPr defaultRowHeight="15" x14ac:dyDescent="0.25"/>
  <cols>
    <col min="2" max="2" width="22.7109375" customWidth="1"/>
    <col min="3" max="3" width="12.28515625" customWidth="1"/>
    <col min="4" max="4" width="17.7109375" customWidth="1"/>
    <col min="5" max="5" width="37.42578125" customWidth="1"/>
  </cols>
  <sheetData>
    <row r="1" spans="1:6" x14ac:dyDescent="0.25">
      <c r="A1" s="2"/>
      <c r="B1" s="2"/>
      <c r="C1" s="2"/>
      <c r="D1" s="2"/>
      <c r="E1" s="2"/>
      <c r="F1" s="2"/>
    </row>
    <row r="2" spans="1:6" ht="22.5" customHeight="1" x14ac:dyDescent="0.25">
      <c r="A2" s="2"/>
      <c r="B2" s="11" t="s">
        <v>139</v>
      </c>
      <c r="C2" s="12" t="s">
        <v>140</v>
      </c>
      <c r="D2" s="12" t="s">
        <v>141</v>
      </c>
      <c r="E2" s="12" t="s">
        <v>142</v>
      </c>
      <c r="F2" s="2"/>
    </row>
    <row r="3" spans="1:6" x14ac:dyDescent="0.25">
      <c r="A3" s="2"/>
      <c r="B3" s="13" t="s">
        <v>143</v>
      </c>
      <c r="C3" s="14" t="s">
        <v>144</v>
      </c>
      <c r="D3" s="14">
        <v>22</v>
      </c>
      <c r="E3" s="15">
        <v>117</v>
      </c>
      <c r="F3" s="2"/>
    </row>
    <row r="4" spans="1:6" x14ac:dyDescent="0.25">
      <c r="A4" s="2"/>
      <c r="B4" s="16" t="s">
        <v>145</v>
      </c>
      <c r="C4" s="17" t="s">
        <v>144</v>
      </c>
      <c r="D4" s="17">
        <v>3</v>
      </c>
      <c r="E4" s="98">
        <v>103</v>
      </c>
      <c r="F4" s="2"/>
    </row>
    <row r="5" spans="1:6" x14ac:dyDescent="0.25">
      <c r="A5" s="2"/>
      <c r="B5" s="16"/>
      <c r="C5" s="17" t="s">
        <v>144</v>
      </c>
      <c r="D5" s="17">
        <v>1</v>
      </c>
      <c r="E5" s="18">
        <v>109</v>
      </c>
      <c r="F5" s="2"/>
    </row>
    <row r="6" spans="1:6" x14ac:dyDescent="0.25">
      <c r="A6" s="2"/>
      <c r="B6" s="19" t="s">
        <v>146</v>
      </c>
      <c r="C6" s="17" t="s">
        <v>144</v>
      </c>
      <c r="D6" s="17">
        <v>22</v>
      </c>
      <c r="E6" s="18">
        <v>117</v>
      </c>
      <c r="F6" s="2"/>
    </row>
    <row r="7" spans="1:6" x14ac:dyDescent="0.25">
      <c r="A7" s="2"/>
      <c r="B7" s="19" t="s">
        <v>147</v>
      </c>
      <c r="C7" s="17" t="s">
        <v>144</v>
      </c>
      <c r="D7" s="17">
        <v>22</v>
      </c>
      <c r="E7" s="18">
        <v>101</v>
      </c>
      <c r="F7" s="2"/>
    </row>
    <row r="8" spans="1:6" x14ac:dyDescent="0.25">
      <c r="A8" s="2"/>
      <c r="B8" s="19" t="s">
        <v>148</v>
      </c>
      <c r="C8" s="17" t="s">
        <v>144</v>
      </c>
      <c r="D8" s="17">
        <v>21</v>
      </c>
      <c r="E8" s="18">
        <v>102</v>
      </c>
      <c r="F8" s="2"/>
    </row>
    <row r="9" spans="1:6" x14ac:dyDescent="0.25">
      <c r="A9" s="2"/>
      <c r="B9" s="19" t="s">
        <v>149</v>
      </c>
      <c r="C9" s="17" t="s">
        <v>144</v>
      </c>
      <c r="D9" s="17">
        <v>21</v>
      </c>
      <c r="E9" s="18">
        <v>108</v>
      </c>
      <c r="F9" s="2"/>
    </row>
    <row r="10" spans="1:6" x14ac:dyDescent="0.25">
      <c r="A10" s="2"/>
      <c r="B10" s="19" t="s">
        <v>150</v>
      </c>
      <c r="C10" s="17" t="s">
        <v>144</v>
      </c>
      <c r="D10" s="17">
        <v>19</v>
      </c>
      <c r="E10" s="18">
        <v>95</v>
      </c>
      <c r="F10" s="2"/>
    </row>
    <row r="11" spans="1:6" x14ac:dyDescent="0.25">
      <c r="A11" s="2"/>
      <c r="B11" s="19" t="s">
        <v>151</v>
      </c>
      <c r="C11" s="17" t="s">
        <v>144</v>
      </c>
      <c r="D11" s="17">
        <v>22</v>
      </c>
      <c r="E11" s="18">
        <v>100</v>
      </c>
      <c r="F11" s="2"/>
    </row>
    <row r="12" spans="1:6" x14ac:dyDescent="0.25">
      <c r="A12" s="2"/>
      <c r="B12" s="19" t="s">
        <v>152</v>
      </c>
      <c r="C12" s="17" t="s">
        <v>144</v>
      </c>
      <c r="D12" s="17">
        <v>20</v>
      </c>
      <c r="E12" s="18">
        <v>112</v>
      </c>
      <c r="F12" s="2"/>
    </row>
    <row r="13" spans="1:6" x14ac:dyDescent="0.25">
      <c r="A13" s="2"/>
      <c r="B13" s="19" t="s">
        <v>153</v>
      </c>
      <c r="C13" s="17" t="s">
        <v>144</v>
      </c>
      <c r="D13" s="17">
        <v>21</v>
      </c>
      <c r="E13" s="18">
        <v>119</v>
      </c>
      <c r="F13" s="2"/>
    </row>
    <row r="14" spans="1:6" x14ac:dyDescent="0.25">
      <c r="A14" s="2"/>
      <c r="B14" s="19" t="s">
        <v>154</v>
      </c>
      <c r="C14" s="17" t="s">
        <v>144</v>
      </c>
      <c r="D14" s="17">
        <v>19</v>
      </c>
      <c r="E14" s="18">
        <v>112</v>
      </c>
      <c r="F14" s="2"/>
    </row>
    <row r="15" spans="1:6" x14ac:dyDescent="0.25">
      <c r="A15" s="2"/>
      <c r="B15" s="19" t="s">
        <v>155</v>
      </c>
      <c r="C15" s="17" t="s">
        <v>144</v>
      </c>
      <c r="D15" s="17">
        <v>18</v>
      </c>
      <c r="E15" s="18">
        <v>119</v>
      </c>
      <c r="F15" s="2"/>
    </row>
    <row r="16" spans="1:6" x14ac:dyDescent="0.25">
      <c r="A16" s="2"/>
      <c r="B16" s="19" t="s">
        <v>156</v>
      </c>
      <c r="C16" s="17" t="s">
        <v>144</v>
      </c>
      <c r="D16" s="17">
        <v>24</v>
      </c>
      <c r="E16" s="18">
        <v>103</v>
      </c>
      <c r="F16" s="2"/>
    </row>
    <row r="17" spans="1:8" x14ac:dyDescent="0.25">
      <c r="A17" s="2"/>
      <c r="B17" s="19" t="s">
        <v>157</v>
      </c>
      <c r="C17" s="17" t="s">
        <v>158</v>
      </c>
      <c r="D17" s="17">
        <v>20</v>
      </c>
      <c r="E17" s="18">
        <v>128</v>
      </c>
      <c r="F17" s="2"/>
      <c r="G17" s="5"/>
      <c r="H17" s="5"/>
    </row>
    <row r="18" spans="1:8" x14ac:dyDescent="0.25">
      <c r="A18" s="2"/>
      <c r="B18" s="2"/>
      <c r="C18" s="2"/>
      <c r="D18" s="2"/>
      <c r="E18" s="2"/>
      <c r="F18" s="2"/>
    </row>
    <row r="19" spans="1:8" x14ac:dyDescent="0.25">
      <c r="A19" s="1"/>
      <c r="F19" s="1"/>
    </row>
    <row r="20" spans="1:8" x14ac:dyDescent="0.25">
      <c r="A20" s="1"/>
      <c r="B20" s="4"/>
      <c r="C20" s="4"/>
      <c r="F20" s="1"/>
    </row>
    <row r="21" spans="1:8" x14ac:dyDescent="0.25">
      <c r="A21" s="1"/>
      <c r="F21" s="1"/>
    </row>
    <row r="22" spans="1:8" x14ac:dyDescent="0.25">
      <c r="A22" s="1"/>
      <c r="F22" s="1"/>
    </row>
    <row r="23" spans="1:8" x14ac:dyDescent="0.25">
      <c r="A23" s="1"/>
      <c r="F23" s="1"/>
    </row>
    <row r="24" spans="1:8" x14ac:dyDescent="0.25">
      <c r="A24" s="1"/>
      <c r="F24" s="1"/>
      <c r="G24" s="5"/>
      <c r="H24" s="5"/>
    </row>
    <row r="25" spans="1:8" x14ac:dyDescent="0.25">
      <c r="A25" s="1"/>
      <c r="F25" s="1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6"/>
  <sheetViews>
    <sheetView workbookViewId="0"/>
  </sheetViews>
  <sheetFormatPr defaultRowHeight="15" x14ac:dyDescent="0.25"/>
  <cols>
    <col min="2" max="2" width="20.5703125" customWidth="1"/>
    <col min="3" max="3" width="13.28515625" customWidth="1"/>
    <col min="4" max="4" width="14.85546875" customWidth="1"/>
    <col min="5" max="5" width="8.85546875" customWidth="1"/>
    <col min="6" max="6" width="8.42578125" customWidth="1"/>
    <col min="7" max="7" width="7" customWidth="1"/>
    <col min="8" max="8" width="5" customWidth="1"/>
    <col min="9" max="9" width="6.28515625" customWidth="1"/>
    <col min="11" max="11" width="8.42578125" customWidth="1"/>
    <col min="12" max="12" width="8.7109375" customWidth="1"/>
    <col min="13" max="13" width="9.5703125" style="7" customWidth="1"/>
    <col min="14" max="15" width="10.140625" customWidth="1"/>
    <col min="16" max="16" width="16" customWidth="1"/>
    <col min="18" max="18" width="7.28515625" customWidth="1"/>
    <col min="22" max="22" width="8" customWidth="1"/>
  </cols>
  <sheetData>
    <row r="1" spans="1:22" x14ac:dyDescent="0.25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2"/>
    </row>
    <row r="2" spans="1:22" ht="45" x14ac:dyDescent="0.25">
      <c r="A2" s="2"/>
      <c r="B2" s="42" t="s">
        <v>139</v>
      </c>
      <c r="C2" s="21" t="s">
        <v>179</v>
      </c>
      <c r="D2" s="20" t="s">
        <v>159</v>
      </c>
      <c r="E2" s="21" t="s">
        <v>160</v>
      </c>
      <c r="F2" s="20" t="s">
        <v>161</v>
      </c>
      <c r="G2" s="20" t="s">
        <v>162</v>
      </c>
      <c r="H2" s="20" t="s">
        <v>163</v>
      </c>
      <c r="I2" s="21" t="s">
        <v>164</v>
      </c>
      <c r="J2" s="21" t="s">
        <v>165</v>
      </c>
      <c r="K2" s="21" t="s">
        <v>166</v>
      </c>
      <c r="L2" s="21" t="s">
        <v>167</v>
      </c>
      <c r="M2" s="21" t="s">
        <v>168</v>
      </c>
      <c r="N2" s="21" t="s">
        <v>180</v>
      </c>
      <c r="O2" s="47" t="s">
        <v>181</v>
      </c>
      <c r="P2" s="2"/>
    </row>
    <row r="3" spans="1:22" x14ac:dyDescent="0.25">
      <c r="A3" s="2"/>
      <c r="B3" s="23"/>
      <c r="C3" s="24"/>
      <c r="D3" s="24"/>
      <c r="E3" s="25"/>
      <c r="F3" s="24"/>
      <c r="G3" s="24"/>
      <c r="H3" s="24"/>
      <c r="I3" s="24"/>
      <c r="J3" s="24"/>
      <c r="K3" s="24"/>
      <c r="L3" s="24"/>
      <c r="M3" s="24"/>
      <c r="N3" s="24"/>
      <c r="O3" s="24"/>
      <c r="P3" s="2"/>
      <c r="Q3" s="26" t="s">
        <v>143</v>
      </c>
      <c r="R3" s="60"/>
      <c r="S3" s="23"/>
      <c r="T3" s="42" t="s">
        <v>182</v>
      </c>
      <c r="U3" s="42"/>
      <c r="V3" s="42"/>
    </row>
    <row r="4" spans="1:22" x14ac:dyDescent="0.25">
      <c r="A4" s="2"/>
      <c r="B4" s="26" t="s">
        <v>143</v>
      </c>
      <c r="C4" s="27" t="s">
        <v>671</v>
      </c>
      <c r="D4" s="28" t="s">
        <v>169</v>
      </c>
      <c r="E4" s="20" t="s">
        <v>170</v>
      </c>
      <c r="F4" s="33">
        <v>5000</v>
      </c>
      <c r="G4" s="33">
        <v>320</v>
      </c>
      <c r="H4" s="33">
        <v>70</v>
      </c>
      <c r="I4" s="33">
        <v>0.5</v>
      </c>
      <c r="J4" s="33">
        <v>311.95</v>
      </c>
      <c r="K4" s="33">
        <v>197.58</v>
      </c>
      <c r="L4" s="33">
        <v>3.03</v>
      </c>
      <c r="M4" s="52">
        <v>3.57</v>
      </c>
      <c r="N4" s="54">
        <f t="shared" ref="N4:N23" si="0">K4/J4</f>
        <v>0.63337073248918108</v>
      </c>
      <c r="O4" s="30">
        <v>1957.0458926109957</v>
      </c>
      <c r="P4" s="2"/>
      <c r="Q4" s="61" t="s">
        <v>173</v>
      </c>
      <c r="R4" s="62">
        <f>MIN(O4:O23)</f>
        <v>1917.2304767179648</v>
      </c>
      <c r="S4" s="23"/>
      <c r="T4" s="42" t="s">
        <v>183</v>
      </c>
      <c r="U4" s="42"/>
      <c r="V4" s="42"/>
    </row>
    <row r="5" spans="1:22" x14ac:dyDescent="0.25">
      <c r="A5" s="2"/>
      <c r="B5" s="26" t="s">
        <v>143</v>
      </c>
      <c r="C5" s="27" t="s">
        <v>672</v>
      </c>
      <c r="D5" s="28" t="s">
        <v>169</v>
      </c>
      <c r="E5" s="20" t="s">
        <v>170</v>
      </c>
      <c r="F5" s="33">
        <v>5000</v>
      </c>
      <c r="G5" s="33">
        <v>320</v>
      </c>
      <c r="H5" s="33">
        <v>70</v>
      </c>
      <c r="I5" s="33">
        <v>0.5</v>
      </c>
      <c r="J5" s="33">
        <v>295.64999999999998</v>
      </c>
      <c r="K5" s="33">
        <v>187.04</v>
      </c>
      <c r="L5" s="33">
        <v>3.48</v>
      </c>
      <c r="M5" s="52">
        <v>3.77</v>
      </c>
      <c r="N5" s="54">
        <f t="shared" si="0"/>
        <v>0.63263994588195505</v>
      </c>
      <c r="O5" s="30">
        <v>1954.787842381194</v>
      </c>
      <c r="P5" s="2"/>
      <c r="Q5" s="63">
        <v>0.05</v>
      </c>
      <c r="R5" s="62">
        <f>PERCENTILE(O4:O23,0.05)</f>
        <v>1931.2448125444964</v>
      </c>
      <c r="S5" s="23"/>
      <c r="T5" s="42" t="s">
        <v>244</v>
      </c>
      <c r="U5" s="42"/>
      <c r="V5" s="42"/>
    </row>
    <row r="6" spans="1:22" x14ac:dyDescent="0.25">
      <c r="A6" s="2"/>
      <c r="B6" s="26" t="s">
        <v>143</v>
      </c>
      <c r="C6" s="27" t="s">
        <v>673</v>
      </c>
      <c r="D6" s="28" t="s">
        <v>169</v>
      </c>
      <c r="E6" s="20" t="s">
        <v>170</v>
      </c>
      <c r="F6" s="33">
        <v>5000</v>
      </c>
      <c r="G6" s="33">
        <v>320</v>
      </c>
      <c r="H6" s="33">
        <v>70</v>
      </c>
      <c r="I6" s="33">
        <v>0.4</v>
      </c>
      <c r="J6" s="33">
        <v>285.56</v>
      </c>
      <c r="K6" s="33">
        <v>184.22</v>
      </c>
      <c r="L6" s="33">
        <v>3.88</v>
      </c>
      <c r="M6" s="52">
        <v>4.71</v>
      </c>
      <c r="N6" s="54">
        <f t="shared" si="0"/>
        <v>0.64511836391651489</v>
      </c>
      <c r="O6" s="30">
        <v>1993.3447814820001</v>
      </c>
      <c r="P6" s="2"/>
      <c r="Q6" s="61" t="s">
        <v>171</v>
      </c>
      <c r="R6" s="62">
        <f>AVERAGE(O4:O23)</f>
        <v>1983.4407434115201</v>
      </c>
      <c r="S6" s="23"/>
      <c r="T6" s="42"/>
      <c r="U6" s="42"/>
      <c r="V6" s="42"/>
    </row>
    <row r="7" spans="1:22" x14ac:dyDescent="0.25">
      <c r="A7" s="2"/>
      <c r="B7" s="26" t="s">
        <v>143</v>
      </c>
      <c r="C7" s="27" t="s">
        <v>674</v>
      </c>
      <c r="D7" s="28" t="s">
        <v>169</v>
      </c>
      <c r="E7" s="20" t="s">
        <v>170</v>
      </c>
      <c r="F7" s="33">
        <v>5000</v>
      </c>
      <c r="G7" s="33">
        <v>320</v>
      </c>
      <c r="H7" s="33">
        <v>70</v>
      </c>
      <c r="I7" s="33">
        <v>0.4</v>
      </c>
      <c r="J7" s="33">
        <v>298.89999999999998</v>
      </c>
      <c r="K7" s="33">
        <v>186.89</v>
      </c>
      <c r="L7" s="33">
        <v>3.66</v>
      </c>
      <c r="M7" s="52">
        <v>4.87</v>
      </c>
      <c r="N7" s="54">
        <f t="shared" si="0"/>
        <v>0.62525928404148545</v>
      </c>
      <c r="O7" s="30">
        <v>1931.9824091669454</v>
      </c>
      <c r="P7" s="2"/>
      <c r="Q7" s="63">
        <v>0.95</v>
      </c>
      <c r="R7" s="62">
        <f>PERCENTILE(O4:O23,0.95)</f>
        <v>2050.1356679612236</v>
      </c>
      <c r="S7" s="23"/>
      <c r="T7" s="42"/>
      <c r="U7" s="42"/>
      <c r="V7" s="42"/>
    </row>
    <row r="8" spans="1:22" x14ac:dyDescent="0.25">
      <c r="A8" s="2"/>
      <c r="B8" s="26" t="s">
        <v>143</v>
      </c>
      <c r="C8" s="27" t="s">
        <v>675</v>
      </c>
      <c r="D8" s="28" t="s">
        <v>169</v>
      </c>
      <c r="E8" s="20" t="s">
        <v>170</v>
      </c>
      <c r="F8" s="33">
        <v>5000</v>
      </c>
      <c r="G8" s="33">
        <v>320</v>
      </c>
      <c r="H8" s="33">
        <v>70</v>
      </c>
      <c r="I8" s="33">
        <v>0.2</v>
      </c>
      <c r="J8" s="33">
        <v>293.95999999999998</v>
      </c>
      <c r="K8" s="33">
        <v>186.47</v>
      </c>
      <c r="L8" s="33">
        <v>3.51</v>
      </c>
      <c r="M8" s="52">
        <v>4.68</v>
      </c>
      <c r="N8" s="54">
        <f t="shared" si="0"/>
        <v>0.63433800517077155</v>
      </c>
      <c r="O8" s="30">
        <v>1960.0346587971153</v>
      </c>
      <c r="P8" s="2"/>
      <c r="Q8" s="61" t="s">
        <v>174</v>
      </c>
      <c r="R8" s="62">
        <f>MAX(O4:O23)</f>
        <v>2090.87594921966</v>
      </c>
      <c r="S8" s="23"/>
      <c r="T8" s="42"/>
      <c r="U8" s="42"/>
      <c r="V8" s="42"/>
    </row>
    <row r="9" spans="1:22" x14ac:dyDescent="0.25">
      <c r="A9" s="2"/>
      <c r="B9" s="26" t="s">
        <v>143</v>
      </c>
      <c r="C9" s="27" t="s">
        <v>676</v>
      </c>
      <c r="D9" s="28" t="s">
        <v>169</v>
      </c>
      <c r="E9" s="20" t="s">
        <v>170</v>
      </c>
      <c r="F9" s="33">
        <v>5000</v>
      </c>
      <c r="G9" s="33">
        <v>320</v>
      </c>
      <c r="H9" s="33">
        <v>70</v>
      </c>
      <c r="I9" s="33">
        <v>0.4</v>
      </c>
      <c r="J9" s="33">
        <v>331.86</v>
      </c>
      <c r="K9" s="33">
        <v>208.81</v>
      </c>
      <c r="L9" s="33">
        <v>2.2200000000000002</v>
      </c>
      <c r="M9" s="52">
        <v>3.32</v>
      </c>
      <c r="N9" s="54">
        <f t="shared" si="0"/>
        <v>0.62921111311999034</v>
      </c>
      <c r="O9" s="30">
        <v>1944.1931263183269</v>
      </c>
      <c r="P9" s="2"/>
      <c r="Q9" s="61" t="s">
        <v>172</v>
      </c>
      <c r="R9" s="62">
        <f>STDEVA(O4:O23)</f>
        <v>43.435957918851102</v>
      </c>
      <c r="S9" s="23"/>
      <c r="T9" s="42"/>
      <c r="U9" s="42"/>
      <c r="V9" s="42"/>
    </row>
    <row r="10" spans="1:22" x14ac:dyDescent="0.25">
      <c r="A10" s="2"/>
      <c r="B10" s="26" t="s">
        <v>143</v>
      </c>
      <c r="C10" s="27" t="s">
        <v>677</v>
      </c>
      <c r="D10" s="28" t="s">
        <v>169</v>
      </c>
      <c r="E10" s="20" t="s">
        <v>170</v>
      </c>
      <c r="F10" s="33">
        <v>5000</v>
      </c>
      <c r="G10" s="33">
        <v>320</v>
      </c>
      <c r="H10" s="33">
        <v>70</v>
      </c>
      <c r="I10" s="33">
        <v>0.4</v>
      </c>
      <c r="J10" s="33">
        <v>345.07</v>
      </c>
      <c r="K10" s="33">
        <v>227.81</v>
      </c>
      <c r="L10" s="33">
        <v>3.36</v>
      </c>
      <c r="M10" s="52">
        <v>4.93</v>
      </c>
      <c r="N10" s="54">
        <f t="shared" ref="N10:N15" si="1">K10/J10</f>
        <v>0.66018489002231429</v>
      </c>
      <c r="O10" s="30">
        <v>2039.8986898310486</v>
      </c>
      <c r="P10" s="2"/>
      <c r="Q10" s="23"/>
      <c r="R10" s="23"/>
      <c r="S10" s="23"/>
      <c r="T10" s="42"/>
      <c r="U10" s="42"/>
      <c r="V10" s="42"/>
    </row>
    <row r="11" spans="1:22" x14ac:dyDescent="0.25">
      <c r="A11" s="2"/>
      <c r="B11" s="26" t="s">
        <v>143</v>
      </c>
      <c r="C11" s="27" t="s">
        <v>678</v>
      </c>
      <c r="D11" s="28" t="s">
        <v>169</v>
      </c>
      <c r="E11" s="20" t="s">
        <v>170</v>
      </c>
      <c r="F11" s="33">
        <v>5000</v>
      </c>
      <c r="G11" s="33">
        <v>320</v>
      </c>
      <c r="H11" s="33">
        <v>70</v>
      </c>
      <c r="I11" s="33">
        <v>0.2</v>
      </c>
      <c r="J11" s="33">
        <v>331.58</v>
      </c>
      <c r="K11" s="33">
        <v>217.31</v>
      </c>
      <c r="L11" s="33">
        <v>2.97</v>
      </c>
      <c r="M11" s="52">
        <v>3.78</v>
      </c>
      <c r="N11" s="54">
        <f t="shared" si="1"/>
        <v>0.65537728451655708</v>
      </c>
      <c r="O11" s="30">
        <v>2025.0437176548644</v>
      </c>
      <c r="P11" s="2"/>
      <c r="Q11" s="42"/>
      <c r="R11" s="42"/>
      <c r="S11" s="42"/>
      <c r="T11" s="42"/>
      <c r="U11" s="42"/>
      <c r="V11" s="42"/>
    </row>
    <row r="12" spans="1:22" x14ac:dyDescent="0.25">
      <c r="A12" s="2"/>
      <c r="B12" s="26" t="s">
        <v>143</v>
      </c>
      <c r="C12" s="27" t="s">
        <v>679</v>
      </c>
      <c r="D12" s="28" t="s">
        <v>169</v>
      </c>
      <c r="E12" s="20" t="s">
        <v>170</v>
      </c>
      <c r="F12" s="33">
        <v>5000</v>
      </c>
      <c r="G12" s="33">
        <v>320</v>
      </c>
      <c r="H12" s="33">
        <v>70</v>
      </c>
      <c r="I12" s="33">
        <v>0.4</v>
      </c>
      <c r="J12" s="33">
        <v>308.01</v>
      </c>
      <c r="K12" s="33">
        <v>194.21</v>
      </c>
      <c r="L12" s="33">
        <v>4.46</v>
      </c>
      <c r="M12" s="52">
        <v>7.72</v>
      </c>
      <c r="N12" s="54">
        <f t="shared" si="1"/>
        <v>0.63053147625077111</v>
      </c>
      <c r="O12" s="30">
        <v>1948.272903152495</v>
      </c>
      <c r="P12" s="2"/>
      <c r="Q12" s="42"/>
      <c r="R12" s="42"/>
      <c r="S12" s="42"/>
      <c r="T12" s="42"/>
      <c r="U12" s="42"/>
      <c r="V12" s="42"/>
    </row>
    <row r="13" spans="1:22" x14ac:dyDescent="0.25">
      <c r="A13" s="2"/>
      <c r="B13" s="26" t="s">
        <v>143</v>
      </c>
      <c r="C13" s="27" t="s">
        <v>680</v>
      </c>
      <c r="D13" s="28" t="s">
        <v>169</v>
      </c>
      <c r="E13" s="20" t="s">
        <v>170</v>
      </c>
      <c r="F13" s="33">
        <v>5000</v>
      </c>
      <c r="G13" s="33">
        <v>320</v>
      </c>
      <c r="H13" s="33">
        <v>70</v>
      </c>
      <c r="I13" s="33">
        <v>0.2</v>
      </c>
      <c r="J13" s="33">
        <v>343.44</v>
      </c>
      <c r="K13" s="33">
        <v>232.4</v>
      </c>
      <c r="L13" s="33">
        <v>2.71</v>
      </c>
      <c r="M13" s="52">
        <v>4.43</v>
      </c>
      <c r="N13" s="54">
        <f t="shared" si="1"/>
        <v>0.6766829722804566</v>
      </c>
      <c r="O13" s="30">
        <v>2090.87594921966</v>
      </c>
      <c r="P13" s="2"/>
      <c r="Q13" s="42"/>
      <c r="R13" s="42"/>
      <c r="S13" s="42"/>
      <c r="T13" s="42"/>
      <c r="U13" s="42"/>
      <c r="V13" s="42"/>
    </row>
    <row r="14" spans="1:22" x14ac:dyDescent="0.25">
      <c r="A14" s="2"/>
      <c r="B14" s="26" t="s">
        <v>143</v>
      </c>
      <c r="C14" s="27" t="s">
        <v>681</v>
      </c>
      <c r="D14" s="28" t="s">
        <v>169</v>
      </c>
      <c r="E14" s="20" t="s">
        <v>170</v>
      </c>
      <c r="F14" s="33">
        <v>5000</v>
      </c>
      <c r="G14" s="33">
        <v>320</v>
      </c>
      <c r="H14" s="33">
        <v>70</v>
      </c>
      <c r="I14" s="33">
        <v>0.2</v>
      </c>
      <c r="J14" s="33">
        <v>310.20999999999998</v>
      </c>
      <c r="K14" s="33">
        <v>197.99</v>
      </c>
      <c r="L14" s="33">
        <v>3.89</v>
      </c>
      <c r="M14" s="52">
        <v>6.08</v>
      </c>
      <c r="N14" s="54">
        <f t="shared" si="1"/>
        <v>0.63824505979820134</v>
      </c>
      <c r="O14" s="30">
        <v>1972.1070278198642</v>
      </c>
      <c r="P14" s="2"/>
      <c r="Q14" s="42"/>
      <c r="R14" s="42"/>
      <c r="S14" s="42"/>
      <c r="T14" s="42"/>
      <c r="U14" s="42"/>
      <c r="V14" s="42"/>
    </row>
    <row r="15" spans="1:22" x14ac:dyDescent="0.25">
      <c r="A15" s="2"/>
      <c r="B15" s="26" t="s">
        <v>143</v>
      </c>
      <c r="C15" s="27" t="s">
        <v>682</v>
      </c>
      <c r="D15" s="28" t="s">
        <v>169</v>
      </c>
      <c r="E15" s="20" t="s">
        <v>170</v>
      </c>
      <c r="F15" s="33">
        <v>5000</v>
      </c>
      <c r="G15" s="33">
        <v>320</v>
      </c>
      <c r="H15" s="33">
        <v>70</v>
      </c>
      <c r="I15" s="33">
        <v>0.2</v>
      </c>
      <c r="J15" s="33">
        <v>281.39</v>
      </c>
      <c r="K15" s="33">
        <v>178.51</v>
      </c>
      <c r="L15" s="33">
        <v>4.67</v>
      </c>
      <c r="M15" s="52">
        <v>8.6</v>
      </c>
      <c r="N15" s="54">
        <f t="shared" si="1"/>
        <v>0.63438643875048861</v>
      </c>
      <c r="O15" s="30">
        <v>1960.1843132307472</v>
      </c>
      <c r="P15" s="2"/>
      <c r="Q15" s="42"/>
      <c r="R15" s="42"/>
      <c r="S15" s="42"/>
      <c r="T15" s="42"/>
      <c r="U15" s="42"/>
      <c r="V15" s="42"/>
    </row>
    <row r="16" spans="1:22" x14ac:dyDescent="0.25">
      <c r="A16" s="2"/>
      <c r="B16" s="26" t="s">
        <v>143</v>
      </c>
      <c r="C16" s="27" t="s">
        <v>683</v>
      </c>
      <c r="D16" s="28" t="s">
        <v>169</v>
      </c>
      <c r="E16" s="20" t="s">
        <v>170</v>
      </c>
      <c r="F16" s="33">
        <v>5000</v>
      </c>
      <c r="G16" s="33">
        <v>320</v>
      </c>
      <c r="H16" s="33">
        <v>70</v>
      </c>
      <c r="I16" s="33">
        <v>0.3</v>
      </c>
      <c r="J16" s="33">
        <v>297.7</v>
      </c>
      <c r="K16" s="33">
        <v>188.86</v>
      </c>
      <c r="L16" s="33">
        <v>3.48</v>
      </c>
      <c r="M16" s="52">
        <v>4.9000000000000004</v>
      </c>
      <c r="N16" s="54">
        <f t="shared" si="0"/>
        <v>0.63439704400403096</v>
      </c>
      <c r="O16" s="30">
        <v>1960.2170822976152</v>
      </c>
      <c r="P16" s="2"/>
      <c r="Q16" s="42"/>
      <c r="R16" s="42"/>
      <c r="S16" s="42"/>
      <c r="T16" s="42"/>
      <c r="U16" s="42"/>
      <c r="V16" s="42"/>
    </row>
    <row r="17" spans="1:22" x14ac:dyDescent="0.25">
      <c r="A17" s="2"/>
      <c r="B17" s="26" t="s">
        <v>143</v>
      </c>
      <c r="C17" s="27" t="s">
        <v>684</v>
      </c>
      <c r="D17" s="28" t="s">
        <v>169</v>
      </c>
      <c r="E17" s="20" t="s">
        <v>170</v>
      </c>
      <c r="F17" s="33">
        <v>5000</v>
      </c>
      <c r="G17" s="33">
        <v>320</v>
      </c>
      <c r="H17" s="33">
        <v>70</v>
      </c>
      <c r="I17" s="33">
        <v>0.1</v>
      </c>
      <c r="J17" s="33">
        <v>304.92</v>
      </c>
      <c r="K17" s="33">
        <v>194.2</v>
      </c>
      <c r="L17" s="33">
        <v>2.89</v>
      </c>
      <c r="M17" s="52">
        <v>4.1100000000000003</v>
      </c>
      <c r="N17" s="54">
        <f t="shared" si="0"/>
        <v>0.6368883641610914</v>
      </c>
      <c r="O17" s="30">
        <v>1967.9149875377145</v>
      </c>
      <c r="P17" s="2"/>
      <c r="Q17" s="42"/>
      <c r="R17" s="42"/>
      <c r="S17" s="42"/>
      <c r="T17" s="42"/>
      <c r="U17" s="42"/>
      <c r="V17" s="42"/>
    </row>
    <row r="18" spans="1:22" x14ac:dyDescent="0.25">
      <c r="A18" s="2"/>
      <c r="B18" s="26" t="s">
        <v>143</v>
      </c>
      <c r="C18" s="27" t="s">
        <v>685</v>
      </c>
      <c r="D18" s="28" t="s">
        <v>169</v>
      </c>
      <c r="E18" s="20" t="s">
        <v>170</v>
      </c>
      <c r="F18" s="33">
        <v>5000</v>
      </c>
      <c r="G18" s="33">
        <v>320</v>
      </c>
      <c r="H18" s="33">
        <v>70</v>
      </c>
      <c r="I18" s="33">
        <v>0.4</v>
      </c>
      <c r="J18" s="33">
        <v>252.77</v>
      </c>
      <c r="K18" s="33">
        <v>156.84</v>
      </c>
      <c r="L18" s="33">
        <v>6.68</v>
      </c>
      <c r="M18" s="52">
        <v>8.4</v>
      </c>
      <c r="N18" s="54">
        <f t="shared" si="0"/>
        <v>0.62048502591288524</v>
      </c>
      <c r="O18" s="30">
        <v>1917.2304767179648</v>
      </c>
      <c r="P18" s="2"/>
      <c r="Q18" s="42"/>
      <c r="R18" s="42"/>
      <c r="S18" s="42"/>
      <c r="T18" s="42"/>
      <c r="U18" s="42"/>
      <c r="V18" s="42"/>
    </row>
    <row r="19" spans="1:22" x14ac:dyDescent="0.25">
      <c r="A19" s="2"/>
      <c r="B19" s="26" t="s">
        <v>143</v>
      </c>
      <c r="C19" s="27" t="s">
        <v>686</v>
      </c>
      <c r="D19" s="28" t="s">
        <v>169</v>
      </c>
      <c r="E19" s="20" t="s">
        <v>170</v>
      </c>
      <c r="F19" s="33">
        <v>5000</v>
      </c>
      <c r="G19" s="33">
        <v>320</v>
      </c>
      <c r="H19" s="33">
        <v>70</v>
      </c>
      <c r="I19" s="33">
        <v>0.4</v>
      </c>
      <c r="J19" s="33">
        <v>332.24</v>
      </c>
      <c r="K19" s="33">
        <v>220.21</v>
      </c>
      <c r="L19" s="33">
        <v>2.97</v>
      </c>
      <c r="M19" s="52">
        <v>3.99</v>
      </c>
      <c r="N19" s="54">
        <f t="shared" si="0"/>
        <v>0.66280399711052251</v>
      </c>
      <c r="O19" s="30">
        <v>2047.9914426318323</v>
      </c>
      <c r="P19" s="2"/>
      <c r="Q19" s="42"/>
      <c r="R19" s="42"/>
      <c r="S19" s="42"/>
      <c r="T19" s="42"/>
      <c r="U19" s="42"/>
      <c r="V19" s="42"/>
    </row>
    <row r="20" spans="1:22" x14ac:dyDescent="0.25">
      <c r="A20" s="2"/>
      <c r="B20" s="26" t="s">
        <v>143</v>
      </c>
      <c r="C20" s="27" t="s">
        <v>687</v>
      </c>
      <c r="D20" s="28" t="s">
        <v>169</v>
      </c>
      <c r="E20" s="20" t="s">
        <v>170</v>
      </c>
      <c r="F20" s="33">
        <v>5000</v>
      </c>
      <c r="G20" s="33">
        <v>320</v>
      </c>
      <c r="H20" s="33">
        <v>70</v>
      </c>
      <c r="I20" s="33">
        <v>0.3</v>
      </c>
      <c r="J20" s="33">
        <v>339.92</v>
      </c>
      <c r="K20" s="33">
        <v>221.99</v>
      </c>
      <c r="L20" s="33">
        <v>3.09</v>
      </c>
      <c r="M20" s="52">
        <v>3.31</v>
      </c>
      <c r="N20" s="54">
        <f t="shared" si="0"/>
        <v>0.65306542715933158</v>
      </c>
      <c r="O20" s="30">
        <v>2017.900332725347</v>
      </c>
      <c r="P20" s="2"/>
      <c r="Q20" s="42"/>
      <c r="R20" s="42"/>
      <c r="S20" s="42"/>
      <c r="T20" s="42"/>
      <c r="U20" s="42"/>
      <c r="V20" s="42"/>
    </row>
    <row r="21" spans="1:22" x14ac:dyDescent="0.25">
      <c r="A21" s="2"/>
      <c r="B21" s="26" t="s">
        <v>143</v>
      </c>
      <c r="C21" s="27" t="s">
        <v>688</v>
      </c>
      <c r="D21" s="28" t="s">
        <v>169</v>
      </c>
      <c r="E21" s="20" t="s">
        <v>170</v>
      </c>
      <c r="F21" s="33">
        <v>5000</v>
      </c>
      <c r="G21" s="33">
        <v>320</v>
      </c>
      <c r="H21" s="33">
        <v>120</v>
      </c>
      <c r="I21" s="33">
        <v>0.6</v>
      </c>
      <c r="J21" s="33">
        <v>316.83999999999997</v>
      </c>
      <c r="K21" s="33">
        <v>205.87</v>
      </c>
      <c r="L21" s="33">
        <v>2.06</v>
      </c>
      <c r="M21" s="52">
        <v>2.7</v>
      </c>
      <c r="N21" s="54">
        <f t="shared" si="0"/>
        <v>0.64976013129655352</v>
      </c>
      <c r="O21" s="30">
        <v>2007.6873320919076</v>
      </c>
      <c r="P21" s="2"/>
      <c r="Q21" s="42"/>
      <c r="R21" s="42"/>
      <c r="S21" s="42"/>
      <c r="T21" s="42"/>
      <c r="U21" s="42"/>
      <c r="V21" s="42"/>
    </row>
    <row r="22" spans="1:22" x14ac:dyDescent="0.25">
      <c r="A22" s="2"/>
      <c r="B22" s="26" t="s">
        <v>143</v>
      </c>
      <c r="C22" s="27" t="s">
        <v>689</v>
      </c>
      <c r="D22" s="28" t="s">
        <v>169</v>
      </c>
      <c r="E22" s="20" t="s">
        <v>170</v>
      </c>
      <c r="F22" s="33">
        <v>5000</v>
      </c>
      <c r="G22" s="33">
        <v>320</v>
      </c>
      <c r="H22" s="33">
        <v>120</v>
      </c>
      <c r="I22" s="33">
        <v>0.5</v>
      </c>
      <c r="J22" s="33">
        <v>332.21</v>
      </c>
      <c r="K22" s="33">
        <v>213.75</v>
      </c>
      <c r="L22" s="33">
        <v>2.2400000000000002</v>
      </c>
      <c r="M22" s="52">
        <v>3.06</v>
      </c>
      <c r="N22" s="54">
        <f t="shared" si="0"/>
        <v>0.64341831973751551</v>
      </c>
      <c r="O22" s="30">
        <v>1988.0918319737518</v>
      </c>
      <c r="P22" s="2"/>
      <c r="Q22" s="42"/>
      <c r="R22" s="42"/>
      <c r="S22" s="42"/>
      <c r="T22" s="42"/>
      <c r="U22" s="42"/>
      <c r="V22" s="42"/>
    </row>
    <row r="23" spans="1:22" x14ac:dyDescent="0.25">
      <c r="A23" s="2"/>
      <c r="B23" s="26" t="s">
        <v>143</v>
      </c>
      <c r="C23" s="27" t="s">
        <v>690</v>
      </c>
      <c r="D23" s="28" t="s">
        <v>169</v>
      </c>
      <c r="E23" s="20" t="s">
        <v>170</v>
      </c>
      <c r="F23" s="33">
        <v>5000</v>
      </c>
      <c r="G23" s="33">
        <v>320</v>
      </c>
      <c r="H23" s="33">
        <v>120</v>
      </c>
      <c r="I23" s="33">
        <v>0.5</v>
      </c>
      <c r="J23" s="33">
        <v>304.58</v>
      </c>
      <c r="K23" s="33">
        <v>195.57</v>
      </c>
      <c r="L23" s="33">
        <v>2.6</v>
      </c>
      <c r="M23" s="52">
        <v>3.52</v>
      </c>
      <c r="N23" s="54">
        <f t="shared" si="0"/>
        <v>0.64209731433449346</v>
      </c>
      <c r="O23" s="30">
        <v>1984.0100705890079</v>
      </c>
      <c r="P23" s="2"/>
      <c r="Q23" s="42"/>
      <c r="R23" s="42"/>
      <c r="S23" s="42"/>
      <c r="T23" s="42"/>
      <c r="U23" s="42"/>
      <c r="V23" s="42"/>
    </row>
    <row r="24" spans="1:22" x14ac:dyDescent="0.25">
      <c r="A24" s="2"/>
      <c r="B24" s="23"/>
      <c r="C24" s="45"/>
      <c r="D24" s="23"/>
      <c r="E24" s="24"/>
      <c r="F24" s="49"/>
      <c r="G24" s="49"/>
      <c r="H24" s="49"/>
      <c r="I24" s="49"/>
      <c r="J24" s="49"/>
      <c r="K24" s="49"/>
      <c r="L24" s="49"/>
      <c r="M24" s="53"/>
      <c r="N24" s="55"/>
      <c r="O24" s="56"/>
      <c r="P24" s="2"/>
      <c r="Q24" s="34" t="s">
        <v>175</v>
      </c>
      <c r="R24" s="64"/>
      <c r="S24" s="23"/>
      <c r="T24" s="42" t="s">
        <v>184</v>
      </c>
      <c r="U24" s="42"/>
      <c r="V24" s="42"/>
    </row>
    <row r="25" spans="1:22" x14ac:dyDescent="0.25">
      <c r="A25" s="2"/>
      <c r="B25" s="34" t="s">
        <v>175</v>
      </c>
      <c r="C25" s="27" t="s">
        <v>691</v>
      </c>
      <c r="D25" s="28" t="s">
        <v>169</v>
      </c>
      <c r="E25" s="20" t="s">
        <v>170</v>
      </c>
      <c r="F25" s="33">
        <v>5000</v>
      </c>
      <c r="G25" s="33">
        <v>320</v>
      </c>
      <c r="H25" s="33">
        <v>70</v>
      </c>
      <c r="I25" s="33">
        <v>0.4</v>
      </c>
      <c r="J25" s="33">
        <v>332.56</v>
      </c>
      <c r="K25" s="33">
        <v>208.45</v>
      </c>
      <c r="L25" s="33">
        <v>3.39</v>
      </c>
      <c r="M25" s="52">
        <v>3.72</v>
      </c>
      <c r="N25" s="54">
        <f t="shared" ref="N25:N33" si="2">K25/J25</f>
        <v>0.62680418571084917</v>
      </c>
      <c r="O25" s="30">
        <v>1936.7559853860957</v>
      </c>
      <c r="P25" s="2"/>
      <c r="Q25" s="61" t="s">
        <v>173</v>
      </c>
      <c r="R25" s="62">
        <f>MIN(O25:O33)</f>
        <v>1911.6764033029117</v>
      </c>
      <c r="S25" s="23"/>
      <c r="T25" s="42" t="s">
        <v>185</v>
      </c>
      <c r="U25" s="42"/>
      <c r="V25" s="42"/>
    </row>
    <row r="26" spans="1:22" x14ac:dyDescent="0.25">
      <c r="A26" s="2"/>
      <c r="B26" s="34" t="s">
        <v>175</v>
      </c>
      <c r="C26" s="27" t="s">
        <v>692</v>
      </c>
      <c r="D26" s="28" t="s">
        <v>169</v>
      </c>
      <c r="E26" s="20" t="s">
        <v>170</v>
      </c>
      <c r="F26" s="33">
        <v>5000</v>
      </c>
      <c r="G26" s="33">
        <v>320</v>
      </c>
      <c r="H26" s="33">
        <v>70</v>
      </c>
      <c r="I26" s="33">
        <v>0.5</v>
      </c>
      <c r="J26" s="33">
        <v>349.5</v>
      </c>
      <c r="K26" s="33">
        <v>221.35</v>
      </c>
      <c r="L26" s="33">
        <v>2.93</v>
      </c>
      <c r="M26" s="52">
        <v>3.57</v>
      </c>
      <c r="N26" s="54">
        <f t="shared" si="2"/>
        <v>0.6333333333333333</v>
      </c>
      <c r="O26" s="30">
        <v>1956.9303333333332</v>
      </c>
      <c r="P26" s="2"/>
      <c r="Q26" s="63">
        <v>0.05</v>
      </c>
      <c r="R26" s="62">
        <f>PERCENTILE(O25:O33,0.05)</f>
        <v>1915.0264961040996</v>
      </c>
      <c r="S26" s="23"/>
      <c r="T26" s="42"/>
      <c r="U26" s="42"/>
      <c r="V26" s="42"/>
    </row>
    <row r="27" spans="1:22" x14ac:dyDescent="0.25">
      <c r="A27" s="2"/>
      <c r="B27" s="34" t="s">
        <v>175</v>
      </c>
      <c r="C27" s="27" t="s">
        <v>693</v>
      </c>
      <c r="D27" s="28" t="s">
        <v>169</v>
      </c>
      <c r="E27" s="20" t="s">
        <v>170</v>
      </c>
      <c r="F27" s="33">
        <v>5000</v>
      </c>
      <c r="G27" s="33">
        <v>320</v>
      </c>
      <c r="H27" s="33">
        <v>70</v>
      </c>
      <c r="I27" s="33">
        <v>0.5</v>
      </c>
      <c r="J27" s="33">
        <v>341.17</v>
      </c>
      <c r="K27" s="33">
        <v>214.44</v>
      </c>
      <c r="L27" s="33">
        <v>2.65</v>
      </c>
      <c r="M27" s="52">
        <v>2.8</v>
      </c>
      <c r="N27" s="54">
        <f t="shared" si="2"/>
        <v>0.6285429551250109</v>
      </c>
      <c r="O27" s="30">
        <v>1942.1285916112199</v>
      </c>
      <c r="P27" s="2"/>
      <c r="Q27" s="61" t="s">
        <v>171</v>
      </c>
      <c r="R27" s="62">
        <f>AVERAGE(O25:O33)</f>
        <v>1946.3303314762243</v>
      </c>
      <c r="S27" s="23"/>
      <c r="T27" s="42" t="s">
        <v>186</v>
      </c>
      <c r="U27" s="42"/>
      <c r="V27" s="42"/>
    </row>
    <row r="28" spans="1:22" x14ac:dyDescent="0.25">
      <c r="A28" s="2"/>
      <c r="B28" s="34" t="s">
        <v>175</v>
      </c>
      <c r="C28" s="27" t="s">
        <v>694</v>
      </c>
      <c r="D28" s="28" t="s">
        <v>169</v>
      </c>
      <c r="E28" s="20" t="s">
        <v>170</v>
      </c>
      <c r="F28" s="33">
        <v>5000</v>
      </c>
      <c r="G28" s="33">
        <v>320</v>
      </c>
      <c r="H28" s="33">
        <v>70</v>
      </c>
      <c r="I28" s="33">
        <v>0.4</v>
      </c>
      <c r="J28" s="33">
        <v>330.03</v>
      </c>
      <c r="K28" s="33">
        <v>205.08</v>
      </c>
      <c r="L28" s="33">
        <v>3.47</v>
      </c>
      <c r="M28" s="52">
        <v>3.99</v>
      </c>
      <c r="N28" s="54">
        <f t="shared" si="2"/>
        <v>0.62139805472229803</v>
      </c>
      <c r="O28" s="30">
        <v>1920.0516353058813</v>
      </c>
      <c r="P28" s="2"/>
      <c r="Q28" s="63">
        <v>0.95</v>
      </c>
      <c r="R28" s="62">
        <f>PERCENTILE(O25:O33,0.95)</f>
        <v>1977.0380581877737</v>
      </c>
      <c r="S28" s="23"/>
      <c r="T28" s="42"/>
      <c r="U28" s="42"/>
      <c r="V28" s="42"/>
    </row>
    <row r="29" spans="1:22" x14ac:dyDescent="0.25">
      <c r="A29" s="2"/>
      <c r="B29" s="34" t="s">
        <v>175</v>
      </c>
      <c r="C29" s="27" t="s">
        <v>695</v>
      </c>
      <c r="D29" s="28" t="s">
        <v>169</v>
      </c>
      <c r="E29" s="20" t="s">
        <v>170</v>
      </c>
      <c r="F29" s="33">
        <v>5000</v>
      </c>
      <c r="G29" s="33">
        <v>320</v>
      </c>
      <c r="H29" s="33">
        <v>70</v>
      </c>
      <c r="I29" s="33">
        <v>0.5</v>
      </c>
      <c r="J29" s="33">
        <v>344.54</v>
      </c>
      <c r="K29" s="33">
        <v>214.61</v>
      </c>
      <c r="L29" s="33">
        <v>2.87</v>
      </c>
      <c r="M29" s="52">
        <v>4.1500000000000004</v>
      </c>
      <c r="N29" s="54">
        <f t="shared" si="2"/>
        <v>0.62288848899982585</v>
      </c>
      <c r="O29" s="30">
        <v>1924.6569132756717</v>
      </c>
      <c r="P29" s="2"/>
      <c r="Q29" s="61" t="s">
        <v>174</v>
      </c>
      <c r="R29" s="62">
        <f>MAX(O25:O33)</f>
        <v>1979.2017380141924</v>
      </c>
      <c r="S29" s="23"/>
      <c r="T29" s="42"/>
      <c r="U29" s="42"/>
      <c r="V29" s="42"/>
    </row>
    <row r="30" spans="1:22" x14ac:dyDescent="0.25">
      <c r="A30" s="2"/>
      <c r="B30" s="34" t="s">
        <v>175</v>
      </c>
      <c r="C30" s="27" t="s">
        <v>696</v>
      </c>
      <c r="D30" s="28" t="s">
        <v>169</v>
      </c>
      <c r="E30" s="20" t="s">
        <v>170</v>
      </c>
      <c r="F30" s="33">
        <v>5000</v>
      </c>
      <c r="G30" s="33">
        <v>320</v>
      </c>
      <c r="H30" s="33">
        <v>70</v>
      </c>
      <c r="I30" s="33">
        <v>0.5</v>
      </c>
      <c r="J30" s="33">
        <v>345.15</v>
      </c>
      <c r="K30" s="33">
        <v>213.54</v>
      </c>
      <c r="L30" s="33">
        <v>2.77</v>
      </c>
      <c r="M30" s="52">
        <v>3.65</v>
      </c>
      <c r="N30" s="54">
        <f t="shared" si="2"/>
        <v>0.6186875271621034</v>
      </c>
      <c r="O30" s="30">
        <v>1911.6764033029117</v>
      </c>
      <c r="P30" s="2"/>
      <c r="Q30" s="61" t="s">
        <v>172</v>
      </c>
      <c r="R30" s="62">
        <f>STDEVA(O25:O33)</f>
        <v>25.162505408016848</v>
      </c>
      <c r="S30" s="23"/>
      <c r="T30" s="42"/>
      <c r="U30" s="42"/>
      <c r="V30" s="42"/>
    </row>
    <row r="31" spans="1:22" x14ac:dyDescent="0.25">
      <c r="A31" s="2"/>
      <c r="B31" s="34" t="s">
        <v>175</v>
      </c>
      <c r="C31" s="27" t="s">
        <v>697</v>
      </c>
      <c r="D31" s="28" t="s">
        <v>169</v>
      </c>
      <c r="E31" s="20" t="s">
        <v>170</v>
      </c>
      <c r="F31" s="33">
        <v>5000</v>
      </c>
      <c r="G31" s="33">
        <v>320</v>
      </c>
      <c r="H31" s="33">
        <v>70</v>
      </c>
      <c r="I31" s="33">
        <v>0.6</v>
      </c>
      <c r="J31" s="33">
        <v>338.5</v>
      </c>
      <c r="K31" s="33">
        <v>216.01</v>
      </c>
      <c r="L31" s="33">
        <v>3.54</v>
      </c>
      <c r="M31" s="52">
        <v>3.72</v>
      </c>
      <c r="N31" s="54">
        <f t="shared" si="2"/>
        <v>0.63813884785819786</v>
      </c>
      <c r="O31" s="30">
        <v>1971.7788446085669</v>
      </c>
      <c r="P31" s="2"/>
      <c r="Q31" s="23"/>
      <c r="R31" s="23"/>
      <c r="S31" s="23"/>
      <c r="T31" s="42"/>
      <c r="U31" s="42"/>
      <c r="V31" s="42"/>
    </row>
    <row r="32" spans="1:22" x14ac:dyDescent="0.25">
      <c r="A32" s="2"/>
      <c r="B32" s="34" t="s">
        <v>175</v>
      </c>
      <c r="C32" s="27" t="s">
        <v>698</v>
      </c>
      <c r="D32" s="28" t="s">
        <v>169</v>
      </c>
      <c r="E32" s="20" t="s">
        <v>170</v>
      </c>
      <c r="F32" s="33">
        <v>5000</v>
      </c>
      <c r="G32" s="33">
        <v>320</v>
      </c>
      <c r="H32" s="33">
        <v>70</v>
      </c>
      <c r="I32" s="33">
        <v>0.5</v>
      </c>
      <c r="J32" s="33">
        <v>346.66</v>
      </c>
      <c r="K32" s="33">
        <v>222.05</v>
      </c>
      <c r="L32" s="33">
        <v>2.84</v>
      </c>
      <c r="M32" s="52">
        <v>4.1500000000000004</v>
      </c>
      <c r="N32" s="54">
        <f t="shared" si="2"/>
        <v>0.64054116425315866</v>
      </c>
      <c r="O32" s="30">
        <v>1979.2017380141924</v>
      </c>
      <c r="P32" s="2"/>
      <c r="Q32" s="42"/>
      <c r="R32" s="42"/>
      <c r="S32" s="42"/>
      <c r="T32" s="42"/>
      <c r="U32" s="42"/>
      <c r="V32" s="42"/>
    </row>
    <row r="33" spans="1:22" x14ac:dyDescent="0.25">
      <c r="A33" s="2"/>
      <c r="B33" s="34" t="s">
        <v>175</v>
      </c>
      <c r="C33" s="27" t="s">
        <v>699</v>
      </c>
      <c r="D33" s="28" t="s">
        <v>169</v>
      </c>
      <c r="E33" s="20" t="s">
        <v>170</v>
      </c>
      <c r="F33" s="33">
        <v>5000</v>
      </c>
      <c r="G33" s="33">
        <v>320</v>
      </c>
      <c r="H33" s="33">
        <v>70</v>
      </c>
      <c r="I33" s="33">
        <v>0.6</v>
      </c>
      <c r="J33" s="33">
        <v>344.62</v>
      </c>
      <c r="K33" s="33">
        <v>220.14</v>
      </c>
      <c r="L33" s="33">
        <v>2.6</v>
      </c>
      <c r="M33" s="52">
        <v>3.84</v>
      </c>
      <c r="N33" s="54">
        <f t="shared" si="2"/>
        <v>0.63879055191225109</v>
      </c>
      <c r="O33" s="30">
        <v>1973.7925384481455</v>
      </c>
      <c r="P33" s="2"/>
      <c r="Q33" s="42"/>
      <c r="R33" s="42"/>
      <c r="S33" s="42"/>
      <c r="T33" s="42"/>
      <c r="U33" s="42"/>
      <c r="V33" s="42"/>
    </row>
    <row r="34" spans="1:22" x14ac:dyDescent="0.25">
      <c r="A34" s="2"/>
      <c r="B34" s="23"/>
      <c r="C34" s="45"/>
      <c r="D34" s="23"/>
      <c r="E34" s="24"/>
      <c r="F34" s="49"/>
      <c r="G34" s="49"/>
      <c r="H34" s="49"/>
      <c r="I34" s="49"/>
      <c r="J34" s="49"/>
      <c r="K34" s="49"/>
      <c r="L34" s="49"/>
      <c r="M34" s="53"/>
      <c r="N34" s="55"/>
      <c r="O34" s="56"/>
      <c r="P34" s="2"/>
      <c r="Q34" s="42"/>
      <c r="R34" s="42"/>
      <c r="S34" s="42"/>
      <c r="T34" s="42"/>
      <c r="U34" s="42"/>
      <c r="V34" s="42"/>
    </row>
    <row r="35" spans="1:22" x14ac:dyDescent="0.25">
      <c r="A35" s="2"/>
      <c r="B35" s="34" t="s">
        <v>176</v>
      </c>
      <c r="C35" s="27" t="s">
        <v>700</v>
      </c>
      <c r="D35" s="28" t="s">
        <v>169</v>
      </c>
      <c r="E35" s="20" t="s">
        <v>170</v>
      </c>
      <c r="F35" s="33">
        <v>5000</v>
      </c>
      <c r="G35" s="33">
        <v>320</v>
      </c>
      <c r="H35" s="33">
        <v>70</v>
      </c>
      <c r="I35" s="33">
        <v>0.4</v>
      </c>
      <c r="J35" s="33">
        <v>328.22</v>
      </c>
      <c r="K35" s="33">
        <v>207.63</v>
      </c>
      <c r="L35" s="33">
        <v>3.14</v>
      </c>
      <c r="M35" s="52">
        <v>3.97</v>
      </c>
      <c r="N35" s="54">
        <f>K35/J35</f>
        <v>0.63259399183474496</v>
      </c>
      <c r="O35" s="30">
        <v>1954.6458494302601</v>
      </c>
      <c r="P35" s="2"/>
      <c r="Q35" s="42" t="s">
        <v>171</v>
      </c>
      <c r="R35" s="32">
        <f>AVERAGE(O35:O37)</f>
        <v>1959.6134062542769</v>
      </c>
      <c r="S35" s="42" t="s">
        <v>172</v>
      </c>
      <c r="T35" s="42">
        <f>STDEVA(O35:O37)</f>
        <v>4.46262855473333</v>
      </c>
      <c r="U35" s="42"/>
      <c r="V35" s="42"/>
    </row>
    <row r="36" spans="1:22" x14ac:dyDescent="0.25">
      <c r="A36" s="2"/>
      <c r="B36" s="34" t="s">
        <v>176</v>
      </c>
      <c r="C36" s="27" t="s">
        <v>701</v>
      </c>
      <c r="D36" s="28" t="s">
        <v>169</v>
      </c>
      <c r="E36" s="20" t="s">
        <v>170</v>
      </c>
      <c r="F36" s="33">
        <v>5000</v>
      </c>
      <c r="G36" s="33">
        <v>320</v>
      </c>
      <c r="H36" s="33">
        <v>70</v>
      </c>
      <c r="I36" s="33">
        <v>0.5</v>
      </c>
      <c r="J36" s="33">
        <v>325.69</v>
      </c>
      <c r="K36" s="33">
        <v>206.94</v>
      </c>
      <c r="L36" s="33">
        <v>3.32</v>
      </c>
      <c r="M36" s="52">
        <v>4.22</v>
      </c>
      <c r="N36" s="54">
        <f>K36/J36</f>
        <v>0.63538948079462065</v>
      </c>
      <c r="O36" s="30">
        <v>1963.2836028124902</v>
      </c>
      <c r="P36" s="2"/>
      <c r="Q36" s="42"/>
      <c r="R36" s="42">
        <f>R35/978</f>
        <v>2.0036946894215513</v>
      </c>
      <c r="S36" s="42"/>
      <c r="T36" s="42">
        <f>T35/978</f>
        <v>4.5630148821404195E-3</v>
      </c>
      <c r="U36" s="42"/>
      <c r="V36" s="42"/>
    </row>
    <row r="37" spans="1:22" x14ac:dyDescent="0.25">
      <c r="A37" s="2"/>
      <c r="B37" s="34" t="s">
        <v>176</v>
      </c>
      <c r="C37" s="27" t="s">
        <v>702</v>
      </c>
      <c r="D37" s="28" t="s">
        <v>169</v>
      </c>
      <c r="E37" s="20" t="s">
        <v>170</v>
      </c>
      <c r="F37" s="33">
        <v>5000</v>
      </c>
      <c r="G37" s="33">
        <v>320</v>
      </c>
      <c r="H37" s="33">
        <v>70</v>
      </c>
      <c r="I37" s="33">
        <v>0.4</v>
      </c>
      <c r="J37" s="33">
        <v>343.37</v>
      </c>
      <c r="K37" s="33">
        <v>217.91</v>
      </c>
      <c r="L37" s="33">
        <v>3</v>
      </c>
      <c r="M37" s="52">
        <v>3.22</v>
      </c>
      <c r="N37" s="54">
        <f>K37/J37</f>
        <v>0.63462154527186421</v>
      </c>
      <c r="O37" s="30">
        <v>1960.9107665200804</v>
      </c>
      <c r="P37" s="2"/>
      <c r="Q37" s="42"/>
      <c r="R37" s="42"/>
      <c r="S37" s="42"/>
      <c r="T37" s="42"/>
      <c r="U37" s="42"/>
      <c r="V37" s="42"/>
    </row>
    <row r="38" spans="1:22" x14ac:dyDescent="0.25">
      <c r="A38" s="2"/>
      <c r="B38" s="45"/>
      <c r="C38" s="49"/>
      <c r="D38" s="49"/>
      <c r="E38" s="50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2"/>
      <c r="Q38" s="48" t="s">
        <v>146</v>
      </c>
      <c r="R38" s="65"/>
      <c r="S38" s="23"/>
      <c r="T38" s="42" t="s">
        <v>187</v>
      </c>
      <c r="U38" s="42"/>
      <c r="V38" s="42"/>
    </row>
    <row r="39" spans="1:22" x14ac:dyDescent="0.25">
      <c r="A39" s="2"/>
      <c r="B39" s="51" t="s">
        <v>146</v>
      </c>
      <c r="C39" s="20" t="s">
        <v>703</v>
      </c>
      <c r="D39" s="28" t="s">
        <v>169</v>
      </c>
      <c r="E39" s="20" t="s">
        <v>170</v>
      </c>
      <c r="F39" s="35">
        <v>5000</v>
      </c>
      <c r="G39" s="35">
        <v>320</v>
      </c>
      <c r="H39" s="35">
        <v>70</v>
      </c>
      <c r="I39" s="36">
        <v>0.4</v>
      </c>
      <c r="J39" s="31">
        <v>344.74</v>
      </c>
      <c r="K39" s="31">
        <v>216.8</v>
      </c>
      <c r="L39" s="31">
        <v>2.63</v>
      </c>
      <c r="M39" s="31">
        <v>2.82</v>
      </c>
      <c r="N39" s="37">
        <v>0.62887973545280507</v>
      </c>
      <c r="O39" s="31">
        <v>1943.1692057782677</v>
      </c>
      <c r="P39" s="2"/>
      <c r="Q39" s="61" t="s">
        <v>173</v>
      </c>
      <c r="R39" s="62">
        <f>MIN(O39:O144)</f>
        <v>1827.1217984604621</v>
      </c>
      <c r="S39" s="23"/>
      <c r="T39" s="42" t="s">
        <v>188</v>
      </c>
      <c r="U39" s="42"/>
      <c r="V39" s="42"/>
    </row>
    <row r="40" spans="1:22" x14ac:dyDescent="0.25">
      <c r="A40" s="2"/>
      <c r="B40" s="51" t="s">
        <v>146</v>
      </c>
      <c r="C40" s="20" t="s">
        <v>704</v>
      </c>
      <c r="D40" s="28" t="s">
        <v>169</v>
      </c>
      <c r="E40" s="20" t="s">
        <v>170</v>
      </c>
      <c r="F40" s="35">
        <v>5000</v>
      </c>
      <c r="G40" s="35">
        <v>320</v>
      </c>
      <c r="H40" s="35">
        <v>70</v>
      </c>
      <c r="I40" s="36">
        <v>0.4</v>
      </c>
      <c r="J40" s="31">
        <v>318.66000000000003</v>
      </c>
      <c r="K40" s="31">
        <v>219.2</v>
      </c>
      <c r="L40" s="31">
        <v>2.81</v>
      </c>
      <c r="M40" s="31">
        <v>3.27</v>
      </c>
      <c r="N40" s="37">
        <v>0.68788049959204156</v>
      </c>
      <c r="O40" s="31">
        <v>2125.4750768844533</v>
      </c>
      <c r="P40" s="2"/>
      <c r="Q40" s="63">
        <v>0.05</v>
      </c>
      <c r="R40" s="62">
        <f>PERCENTILE(O39:O144,0.05)</f>
        <v>1851.0207184667706</v>
      </c>
      <c r="S40" s="23"/>
      <c r="T40" s="42"/>
      <c r="U40" s="42"/>
      <c r="V40" s="42"/>
    </row>
    <row r="41" spans="1:22" x14ac:dyDescent="0.25">
      <c r="A41" s="2"/>
      <c r="B41" s="51" t="s">
        <v>146</v>
      </c>
      <c r="C41" s="20" t="s">
        <v>705</v>
      </c>
      <c r="D41" s="28" t="s">
        <v>169</v>
      </c>
      <c r="E41" s="20" t="s">
        <v>170</v>
      </c>
      <c r="F41" s="35">
        <v>5000</v>
      </c>
      <c r="G41" s="35">
        <v>320</v>
      </c>
      <c r="H41" s="35">
        <v>70</v>
      </c>
      <c r="I41" s="36">
        <v>0.4</v>
      </c>
      <c r="J41" s="31">
        <v>338.25</v>
      </c>
      <c r="K41" s="31">
        <v>216.18</v>
      </c>
      <c r="L41" s="31">
        <v>2.38</v>
      </c>
      <c r="M41" s="31">
        <v>3.3</v>
      </c>
      <c r="N41" s="37">
        <v>0.63911308203991135</v>
      </c>
      <c r="O41" s="31">
        <v>1974.7891210643015</v>
      </c>
      <c r="P41" s="2"/>
      <c r="Q41" s="61" t="s">
        <v>171</v>
      </c>
      <c r="R41" s="62">
        <f>AVERAGE(O39:O144)</f>
        <v>1929.1025624921501</v>
      </c>
      <c r="S41" s="23"/>
      <c r="T41" s="42" t="s">
        <v>189</v>
      </c>
      <c r="U41" s="42"/>
      <c r="V41" s="42"/>
    </row>
    <row r="42" spans="1:22" x14ac:dyDescent="0.25">
      <c r="A42" s="2"/>
      <c r="B42" s="51" t="s">
        <v>146</v>
      </c>
      <c r="C42" s="20" t="s">
        <v>706</v>
      </c>
      <c r="D42" s="28" t="s">
        <v>169</v>
      </c>
      <c r="E42" s="20" t="s">
        <v>170</v>
      </c>
      <c r="F42" s="35">
        <v>5000</v>
      </c>
      <c r="G42" s="35">
        <v>320</v>
      </c>
      <c r="H42" s="35">
        <v>70</v>
      </c>
      <c r="I42" s="36">
        <v>0.4</v>
      </c>
      <c r="J42" s="31">
        <v>347.31</v>
      </c>
      <c r="K42" s="31">
        <v>228.66</v>
      </c>
      <c r="L42" s="31">
        <v>2.78</v>
      </c>
      <c r="M42" s="31">
        <v>3.34</v>
      </c>
      <c r="N42" s="37">
        <v>0.65837436296104346</v>
      </c>
      <c r="O42" s="31">
        <v>2034.3043603696985</v>
      </c>
      <c r="P42" s="2"/>
      <c r="Q42" s="63">
        <v>0.95</v>
      </c>
      <c r="R42" s="62">
        <f>PERCENTILE(O39:O80,0.95)</f>
        <v>2087.2003820028499</v>
      </c>
      <c r="S42" s="23"/>
      <c r="T42" s="42"/>
      <c r="U42" s="42"/>
      <c r="V42" s="42"/>
    </row>
    <row r="43" spans="1:22" x14ac:dyDescent="0.25">
      <c r="A43" s="2"/>
      <c r="B43" s="51" t="s">
        <v>146</v>
      </c>
      <c r="C43" s="20" t="s">
        <v>707</v>
      </c>
      <c r="D43" s="28" t="s">
        <v>169</v>
      </c>
      <c r="E43" s="20" t="s">
        <v>170</v>
      </c>
      <c r="F43" s="35">
        <v>5000</v>
      </c>
      <c r="G43" s="35">
        <v>320</v>
      </c>
      <c r="H43" s="35">
        <v>70</v>
      </c>
      <c r="I43" s="36">
        <v>0.3</v>
      </c>
      <c r="J43" s="31">
        <v>348.38</v>
      </c>
      <c r="K43" s="31">
        <v>229.51</v>
      </c>
      <c r="L43" s="31">
        <v>2.5299999999999998</v>
      </c>
      <c r="M43" s="31">
        <v>2.98</v>
      </c>
      <c r="N43" s="37">
        <v>0.65879212354325734</v>
      </c>
      <c r="O43" s="31">
        <v>2035.5951946150753</v>
      </c>
      <c r="P43" s="2"/>
      <c r="Q43" s="61" t="s">
        <v>174</v>
      </c>
      <c r="R43" s="62">
        <f>MAX(O39:O144)</f>
        <v>2125.4750768844533</v>
      </c>
      <c r="S43" s="23"/>
      <c r="T43" s="42"/>
      <c r="U43" s="42"/>
      <c r="V43" s="42"/>
    </row>
    <row r="44" spans="1:22" x14ac:dyDescent="0.25">
      <c r="A44" s="2"/>
      <c r="B44" s="51" t="s">
        <v>146</v>
      </c>
      <c r="C44" s="20" t="s">
        <v>708</v>
      </c>
      <c r="D44" s="28" t="s">
        <v>169</v>
      </c>
      <c r="E44" s="20" t="s">
        <v>170</v>
      </c>
      <c r="F44" s="35">
        <v>5000</v>
      </c>
      <c r="G44" s="35">
        <v>320</v>
      </c>
      <c r="H44" s="35">
        <v>70</v>
      </c>
      <c r="I44" s="36">
        <v>0.4</v>
      </c>
      <c r="J44" s="31">
        <v>337.63</v>
      </c>
      <c r="K44" s="31">
        <v>216.05</v>
      </c>
      <c r="L44" s="31">
        <v>2.92</v>
      </c>
      <c r="M44" s="31">
        <v>3.25</v>
      </c>
      <c r="N44" s="37">
        <v>0.63990166750584965</v>
      </c>
      <c r="O44" s="31">
        <v>1977.2257634096497</v>
      </c>
      <c r="P44" s="2"/>
      <c r="Q44" s="61" t="s">
        <v>172</v>
      </c>
      <c r="R44" s="62">
        <f>STDEVA(O39:O144)</f>
        <v>60.645732739020247</v>
      </c>
      <c r="S44" s="23"/>
      <c r="T44" s="42"/>
      <c r="U44" s="42"/>
      <c r="V44" s="42"/>
    </row>
    <row r="45" spans="1:22" x14ac:dyDescent="0.25">
      <c r="A45" s="2"/>
      <c r="B45" s="51" t="s">
        <v>146</v>
      </c>
      <c r="C45" s="20" t="s">
        <v>709</v>
      </c>
      <c r="D45" s="28" t="s">
        <v>169</v>
      </c>
      <c r="E45" s="20" t="s">
        <v>170</v>
      </c>
      <c r="F45" s="35">
        <v>5000</v>
      </c>
      <c r="G45" s="35">
        <v>320</v>
      </c>
      <c r="H45" s="35">
        <v>70</v>
      </c>
      <c r="I45" s="36">
        <v>0.5</v>
      </c>
      <c r="J45" s="31">
        <v>271.51</v>
      </c>
      <c r="K45" s="31">
        <v>160.55000000000001</v>
      </c>
      <c r="L45" s="31">
        <v>6.14</v>
      </c>
      <c r="M45" s="31">
        <v>9.27</v>
      </c>
      <c r="N45" s="37">
        <v>0.5913226032190344</v>
      </c>
      <c r="O45" s="31">
        <v>1827.1217984604621</v>
      </c>
      <c r="P45" s="2"/>
      <c r="Q45" s="23"/>
      <c r="R45" s="23"/>
      <c r="S45" s="23"/>
      <c r="T45" s="42"/>
      <c r="U45" s="42"/>
      <c r="V45" s="42"/>
    </row>
    <row r="46" spans="1:22" x14ac:dyDescent="0.25">
      <c r="A46" s="2"/>
      <c r="B46" s="51" t="s">
        <v>146</v>
      </c>
      <c r="C46" s="20" t="s">
        <v>710</v>
      </c>
      <c r="D46" s="28" t="s">
        <v>169</v>
      </c>
      <c r="E46" s="20" t="s">
        <v>170</v>
      </c>
      <c r="F46" s="35">
        <v>5000</v>
      </c>
      <c r="G46" s="35">
        <v>320</v>
      </c>
      <c r="H46" s="35">
        <v>70</v>
      </c>
      <c r="I46" s="36">
        <v>0.1</v>
      </c>
      <c r="J46" s="31">
        <v>352.37</v>
      </c>
      <c r="K46" s="31">
        <v>212.78</v>
      </c>
      <c r="L46" s="31">
        <v>2.0099999999999998</v>
      </c>
      <c r="M46" s="31">
        <v>3.4</v>
      </c>
      <c r="N46" s="37">
        <v>0.60385390356727309</v>
      </c>
      <c r="O46" s="31">
        <v>1865.8421380934813</v>
      </c>
      <c r="P46" s="2"/>
      <c r="Q46" s="46"/>
    </row>
    <row r="47" spans="1:22" x14ac:dyDescent="0.25">
      <c r="A47" s="2"/>
      <c r="B47" s="51" t="s">
        <v>146</v>
      </c>
      <c r="C47" s="20" t="s">
        <v>711</v>
      </c>
      <c r="D47" s="28" t="s">
        <v>169</v>
      </c>
      <c r="E47" s="20" t="s">
        <v>170</v>
      </c>
      <c r="F47" s="35">
        <v>5000</v>
      </c>
      <c r="G47" s="35">
        <v>320</v>
      </c>
      <c r="H47" s="35">
        <v>70</v>
      </c>
      <c r="I47" s="36">
        <v>0.1</v>
      </c>
      <c r="J47" s="31">
        <v>324.02999999999997</v>
      </c>
      <c r="K47" s="31">
        <v>199.5</v>
      </c>
      <c r="L47" s="31">
        <v>2.67</v>
      </c>
      <c r="M47" s="31">
        <v>6.45</v>
      </c>
      <c r="N47" s="37">
        <v>0.61568373298768642</v>
      </c>
      <c r="O47" s="31">
        <v>1902.3950097213224</v>
      </c>
      <c r="P47" s="2"/>
      <c r="Q47" s="46"/>
    </row>
    <row r="48" spans="1:22" x14ac:dyDescent="0.25">
      <c r="A48" s="2"/>
      <c r="B48" s="51" t="s">
        <v>146</v>
      </c>
      <c r="C48" s="20" t="s">
        <v>712</v>
      </c>
      <c r="D48" s="28" t="s">
        <v>169</v>
      </c>
      <c r="E48" s="20" t="s">
        <v>170</v>
      </c>
      <c r="F48" s="35">
        <v>5000</v>
      </c>
      <c r="G48" s="35">
        <v>320</v>
      </c>
      <c r="H48" s="35">
        <v>70</v>
      </c>
      <c r="I48" s="36">
        <v>0.4</v>
      </c>
      <c r="J48" s="31">
        <v>359.3</v>
      </c>
      <c r="K48" s="31">
        <v>228.92</v>
      </c>
      <c r="L48" s="31">
        <v>4.2</v>
      </c>
      <c r="M48" s="31">
        <v>7.07</v>
      </c>
      <c r="N48" s="37">
        <v>0.63712774839966602</v>
      </c>
      <c r="O48" s="31">
        <v>1968.654658502644</v>
      </c>
      <c r="P48" s="2"/>
      <c r="Q48" s="46"/>
    </row>
    <row r="49" spans="1:17" x14ac:dyDescent="0.25">
      <c r="A49" s="2"/>
      <c r="B49" s="51" t="s">
        <v>146</v>
      </c>
      <c r="C49" s="20" t="s">
        <v>712</v>
      </c>
      <c r="D49" s="28" t="s">
        <v>169</v>
      </c>
      <c r="E49" s="20" t="s">
        <v>170</v>
      </c>
      <c r="F49" s="35">
        <v>5000</v>
      </c>
      <c r="G49" s="35">
        <v>320</v>
      </c>
      <c r="H49" s="35">
        <v>70</v>
      </c>
      <c r="I49" s="36">
        <v>0.4</v>
      </c>
      <c r="J49" s="31">
        <v>350.39</v>
      </c>
      <c r="K49" s="31">
        <v>214.47</v>
      </c>
      <c r="L49" s="31">
        <v>2.73</v>
      </c>
      <c r="M49" s="31">
        <v>3.39</v>
      </c>
      <c r="N49" s="37">
        <v>0.61208938611261743</v>
      </c>
      <c r="O49" s="31">
        <v>1891.2888732555155</v>
      </c>
      <c r="P49" s="2"/>
      <c r="Q49" s="46"/>
    </row>
    <row r="50" spans="1:17" x14ac:dyDescent="0.25">
      <c r="A50" s="2"/>
      <c r="B50" s="51" t="s">
        <v>146</v>
      </c>
      <c r="C50" s="20" t="s">
        <v>713</v>
      </c>
      <c r="D50" s="28" t="s">
        <v>169</v>
      </c>
      <c r="E50" s="20" t="s">
        <v>170</v>
      </c>
      <c r="F50" s="35">
        <v>5000</v>
      </c>
      <c r="G50" s="35">
        <v>320</v>
      </c>
      <c r="H50" s="35">
        <v>70</v>
      </c>
      <c r="I50" s="36">
        <v>0.3</v>
      </c>
      <c r="J50" s="31">
        <v>343.05</v>
      </c>
      <c r="K50" s="31">
        <v>210</v>
      </c>
      <c r="L50" s="31">
        <v>2.62</v>
      </c>
      <c r="M50" s="31">
        <v>3.23</v>
      </c>
      <c r="N50" s="37">
        <v>0.61215566243987751</v>
      </c>
      <c r="O50" s="31">
        <v>1891.4936598163531</v>
      </c>
      <c r="P50" s="2"/>
      <c r="Q50" s="46"/>
    </row>
    <row r="51" spans="1:17" x14ac:dyDescent="0.25">
      <c r="A51" s="2"/>
      <c r="B51" s="51" t="s">
        <v>146</v>
      </c>
      <c r="C51" s="20" t="s">
        <v>714</v>
      </c>
      <c r="D51" s="28" t="s">
        <v>169</v>
      </c>
      <c r="E51" s="20" t="s">
        <v>170</v>
      </c>
      <c r="F51" s="35">
        <v>5000</v>
      </c>
      <c r="G51" s="35">
        <v>320</v>
      </c>
      <c r="H51" s="35">
        <v>70</v>
      </c>
      <c r="I51" s="36">
        <v>0.4</v>
      </c>
      <c r="J51" s="31">
        <v>352.05</v>
      </c>
      <c r="K51" s="31">
        <v>216.28</v>
      </c>
      <c r="L51" s="31">
        <v>2.59</v>
      </c>
      <c r="M51" s="31">
        <v>3.64</v>
      </c>
      <c r="N51" s="37">
        <v>0.61434455333049276</v>
      </c>
      <c r="O51" s="31">
        <v>1898.2570918903562</v>
      </c>
      <c r="P51" s="2"/>
      <c r="Q51" s="46"/>
    </row>
    <row r="52" spans="1:17" x14ac:dyDescent="0.25">
      <c r="A52" s="2"/>
      <c r="B52" s="51" t="s">
        <v>146</v>
      </c>
      <c r="C52" s="20" t="s">
        <v>715</v>
      </c>
      <c r="D52" s="28" t="s">
        <v>169</v>
      </c>
      <c r="E52" s="20" t="s">
        <v>170</v>
      </c>
      <c r="F52" s="35">
        <v>5000</v>
      </c>
      <c r="G52" s="35">
        <v>310</v>
      </c>
      <c r="H52" s="35">
        <v>120</v>
      </c>
      <c r="I52" s="36">
        <v>0.6</v>
      </c>
      <c r="J52" s="31">
        <v>278.58999999999997</v>
      </c>
      <c r="K52" s="31">
        <v>173.41</v>
      </c>
      <c r="L52" s="31">
        <v>2.7</v>
      </c>
      <c r="M52" s="31">
        <v>4.68</v>
      </c>
      <c r="N52" s="37">
        <v>0.62245593883484696</v>
      </c>
      <c r="O52" s="31">
        <v>1923.3203808464052</v>
      </c>
      <c r="P52" s="2"/>
      <c r="Q52" s="46"/>
    </row>
    <row r="53" spans="1:17" x14ac:dyDescent="0.25">
      <c r="A53" s="2"/>
      <c r="B53" s="51" t="s">
        <v>146</v>
      </c>
      <c r="C53" s="20" t="s">
        <v>716</v>
      </c>
      <c r="D53" s="28" t="s">
        <v>169</v>
      </c>
      <c r="E53" s="20" t="s">
        <v>170</v>
      </c>
      <c r="F53" s="35">
        <v>5000</v>
      </c>
      <c r="G53" s="35">
        <v>320</v>
      </c>
      <c r="H53" s="35">
        <v>70</v>
      </c>
      <c r="I53" s="36">
        <v>0.4</v>
      </c>
      <c r="J53" s="31">
        <v>359.51</v>
      </c>
      <c r="K53" s="31">
        <v>220.6</v>
      </c>
      <c r="L53" s="31">
        <v>2.33</v>
      </c>
      <c r="M53" s="31">
        <v>3.01</v>
      </c>
      <c r="N53" s="37">
        <v>0.61361297321354069</v>
      </c>
      <c r="O53" s="31">
        <v>1895.9965898027872</v>
      </c>
      <c r="P53" s="2"/>
      <c r="Q53" s="46"/>
    </row>
    <row r="54" spans="1:17" x14ac:dyDescent="0.25">
      <c r="A54" s="2"/>
      <c r="B54" s="51" t="s">
        <v>146</v>
      </c>
      <c r="C54" s="20" t="s">
        <v>717</v>
      </c>
      <c r="D54" s="28" t="s">
        <v>169</v>
      </c>
      <c r="E54" s="20" t="s">
        <v>170</v>
      </c>
      <c r="F54" s="35">
        <v>5000</v>
      </c>
      <c r="G54" s="35">
        <v>320</v>
      </c>
      <c r="H54" s="35">
        <v>70</v>
      </c>
      <c r="I54" s="36">
        <v>0.4</v>
      </c>
      <c r="J54" s="31">
        <v>377.04</v>
      </c>
      <c r="K54" s="31">
        <v>239.62</v>
      </c>
      <c r="L54" s="31">
        <v>2.69</v>
      </c>
      <c r="M54" s="31">
        <v>6.37</v>
      </c>
      <c r="N54" s="37">
        <v>0.63552938680246129</v>
      </c>
      <c r="O54" s="31">
        <v>1963.715896987057</v>
      </c>
      <c r="P54" s="2"/>
      <c r="Q54" s="46"/>
    </row>
    <row r="55" spans="1:17" x14ac:dyDescent="0.25">
      <c r="A55" s="2"/>
      <c r="B55" s="51" t="s">
        <v>146</v>
      </c>
      <c r="C55" s="20" t="s">
        <v>718</v>
      </c>
      <c r="D55" s="28" t="s">
        <v>169</v>
      </c>
      <c r="E55" s="20" t="s">
        <v>170</v>
      </c>
      <c r="F55" s="35">
        <v>5000</v>
      </c>
      <c r="G55" s="35">
        <v>310</v>
      </c>
      <c r="H55" s="35">
        <v>120</v>
      </c>
      <c r="I55" s="36">
        <v>0.6</v>
      </c>
      <c r="J55" s="31">
        <v>294.33</v>
      </c>
      <c r="K55" s="31">
        <v>178.11</v>
      </c>
      <c r="L55" s="31">
        <v>2.54</v>
      </c>
      <c r="M55" s="31">
        <v>3.32</v>
      </c>
      <c r="N55" s="37">
        <v>0.60513709102028346</v>
      </c>
      <c r="O55" s="31">
        <v>1869.8070461726636</v>
      </c>
      <c r="P55" s="2"/>
      <c r="Q55" s="46"/>
    </row>
    <row r="56" spans="1:17" x14ac:dyDescent="0.25">
      <c r="A56" s="2"/>
      <c r="B56" s="51" t="s">
        <v>146</v>
      </c>
      <c r="C56" s="20" t="s">
        <v>719</v>
      </c>
      <c r="D56" s="20" t="s">
        <v>190</v>
      </c>
      <c r="E56" s="20" t="s">
        <v>170</v>
      </c>
      <c r="F56" s="35">
        <v>5000</v>
      </c>
      <c r="G56" s="35">
        <v>390</v>
      </c>
      <c r="H56" s="35">
        <v>120</v>
      </c>
      <c r="I56" s="36">
        <v>0.4</v>
      </c>
      <c r="J56" s="31">
        <v>188.37</v>
      </c>
      <c r="K56" s="31">
        <v>218.76</v>
      </c>
      <c r="L56" s="31">
        <v>2.11</v>
      </c>
      <c r="M56" s="31">
        <v>1.72</v>
      </c>
      <c r="N56" s="37">
        <v>1.1613314222009874</v>
      </c>
      <c r="O56" s="31">
        <v>1970.5587705048574</v>
      </c>
      <c r="P56" s="2"/>
      <c r="Q56" s="46"/>
    </row>
    <row r="57" spans="1:17" x14ac:dyDescent="0.25">
      <c r="A57" s="2"/>
      <c r="B57" s="51" t="s">
        <v>146</v>
      </c>
      <c r="C57" s="20" t="s">
        <v>720</v>
      </c>
      <c r="D57" s="20" t="s">
        <v>190</v>
      </c>
      <c r="E57" s="20" t="s">
        <v>170</v>
      </c>
      <c r="F57" s="35">
        <v>5000</v>
      </c>
      <c r="G57" s="35">
        <v>400</v>
      </c>
      <c r="H57" s="35">
        <v>120</v>
      </c>
      <c r="I57" s="36">
        <v>0.3</v>
      </c>
      <c r="J57" s="31">
        <v>206.75</v>
      </c>
      <c r="K57" s="31">
        <v>241.51</v>
      </c>
      <c r="L57" s="31">
        <v>3.81</v>
      </c>
      <c r="M57" s="31">
        <v>3.52</v>
      </c>
      <c r="N57" s="37">
        <v>1.1681257557436517</v>
      </c>
      <c r="O57" s="31">
        <v>1982.0874636033857</v>
      </c>
      <c r="P57" s="2"/>
      <c r="Q57" s="46"/>
    </row>
    <row r="58" spans="1:17" x14ac:dyDescent="0.25">
      <c r="A58" s="2"/>
      <c r="B58" s="51" t="s">
        <v>146</v>
      </c>
      <c r="C58" s="20" t="s">
        <v>721</v>
      </c>
      <c r="D58" s="20" t="s">
        <v>190</v>
      </c>
      <c r="E58" s="20" t="s">
        <v>170</v>
      </c>
      <c r="F58" s="35">
        <v>5000</v>
      </c>
      <c r="G58" s="35">
        <v>390</v>
      </c>
      <c r="H58" s="35">
        <v>120</v>
      </c>
      <c r="I58" s="36">
        <v>0.4</v>
      </c>
      <c r="J58" s="31">
        <v>199.3</v>
      </c>
      <c r="K58" s="31">
        <v>229.24</v>
      </c>
      <c r="L58" s="31">
        <v>2.73</v>
      </c>
      <c r="M58" s="31">
        <v>3.93</v>
      </c>
      <c r="N58" s="37">
        <v>1.1502257902659307</v>
      </c>
      <c r="O58" s="31">
        <v>1951.7146231811339</v>
      </c>
      <c r="P58" s="2"/>
      <c r="Q58" s="46"/>
    </row>
    <row r="59" spans="1:17" x14ac:dyDescent="0.25">
      <c r="A59" s="2"/>
      <c r="B59" s="51" t="s">
        <v>146</v>
      </c>
      <c r="C59" s="20" t="s">
        <v>722</v>
      </c>
      <c r="D59" s="28" t="s">
        <v>169</v>
      </c>
      <c r="E59" s="20" t="s">
        <v>170</v>
      </c>
      <c r="F59" s="35">
        <v>5000</v>
      </c>
      <c r="G59" s="35">
        <v>320</v>
      </c>
      <c r="H59" s="35">
        <v>70</v>
      </c>
      <c r="I59" s="36">
        <v>0.4</v>
      </c>
      <c r="J59" s="31">
        <v>319.08999999999997</v>
      </c>
      <c r="K59" s="31">
        <v>193.68</v>
      </c>
      <c r="L59" s="31">
        <v>2.83</v>
      </c>
      <c r="M59" s="31">
        <v>5.31</v>
      </c>
      <c r="N59" s="37">
        <v>0.60697608825096372</v>
      </c>
      <c r="O59" s="31">
        <v>1875.4893453257703</v>
      </c>
      <c r="P59" s="2"/>
      <c r="Q59" s="46"/>
    </row>
    <row r="60" spans="1:17" x14ac:dyDescent="0.25">
      <c r="A60" s="2"/>
      <c r="B60" s="51" t="s">
        <v>146</v>
      </c>
      <c r="C60" s="20" t="s">
        <v>723</v>
      </c>
      <c r="D60" s="28" t="s">
        <v>169</v>
      </c>
      <c r="E60" s="20" t="s">
        <v>170</v>
      </c>
      <c r="F60" s="35">
        <v>5000</v>
      </c>
      <c r="G60" s="35">
        <v>320</v>
      </c>
      <c r="H60" s="35">
        <v>70</v>
      </c>
      <c r="I60" s="36">
        <v>0.3</v>
      </c>
      <c r="J60" s="31">
        <v>360.69</v>
      </c>
      <c r="K60" s="31">
        <v>216.55</v>
      </c>
      <c r="L60" s="31">
        <v>2.46</v>
      </c>
      <c r="M60" s="31">
        <v>3.1</v>
      </c>
      <c r="N60" s="37">
        <v>0.60037705508885753</v>
      </c>
      <c r="O60" s="31">
        <v>1855.0990587485098</v>
      </c>
      <c r="P60" s="2"/>
      <c r="Q60" s="46"/>
    </row>
    <row r="61" spans="1:17" x14ac:dyDescent="0.25">
      <c r="A61" s="2"/>
      <c r="B61" s="51" t="s">
        <v>146</v>
      </c>
      <c r="C61" s="20" t="s">
        <v>724</v>
      </c>
      <c r="D61" s="28" t="s">
        <v>169</v>
      </c>
      <c r="E61" s="20" t="s">
        <v>170</v>
      </c>
      <c r="F61" s="35">
        <v>5000</v>
      </c>
      <c r="G61" s="35">
        <v>320</v>
      </c>
      <c r="H61" s="35">
        <v>70</v>
      </c>
      <c r="I61" s="36">
        <v>0.3</v>
      </c>
      <c r="J61" s="31">
        <v>345.24</v>
      </c>
      <c r="K61" s="31">
        <v>206.48</v>
      </c>
      <c r="L61" s="31">
        <v>2.4500000000000002</v>
      </c>
      <c r="M61" s="31">
        <v>2.37</v>
      </c>
      <c r="N61" s="37">
        <v>0.5980767002664813</v>
      </c>
      <c r="O61" s="31">
        <v>1847.9912153863979</v>
      </c>
      <c r="P61" s="2"/>
      <c r="Q61" s="46"/>
    </row>
    <row r="62" spans="1:17" x14ac:dyDescent="0.25">
      <c r="A62" s="2"/>
      <c r="B62" s="51" t="s">
        <v>146</v>
      </c>
      <c r="C62" s="20" t="s">
        <v>725</v>
      </c>
      <c r="D62" s="28" t="s">
        <v>169</v>
      </c>
      <c r="E62" s="20" t="s">
        <v>170</v>
      </c>
      <c r="F62" s="35">
        <v>5000</v>
      </c>
      <c r="G62" s="35">
        <v>320</v>
      </c>
      <c r="H62" s="35">
        <v>70</v>
      </c>
      <c r="I62" s="36">
        <v>0.4</v>
      </c>
      <c r="J62" s="31">
        <v>321.02</v>
      </c>
      <c r="K62" s="31">
        <v>201.92</v>
      </c>
      <c r="L62" s="31">
        <v>2.23</v>
      </c>
      <c r="M62" s="31">
        <v>4.33</v>
      </c>
      <c r="N62" s="37">
        <v>0.62899507818827483</v>
      </c>
      <c r="O62" s="31">
        <v>1943.5256021431685</v>
      </c>
      <c r="P62" s="2"/>
      <c r="Q62" s="46"/>
    </row>
    <row r="63" spans="1:17" x14ac:dyDescent="0.25">
      <c r="A63" s="2"/>
      <c r="B63" s="51" t="s">
        <v>146</v>
      </c>
      <c r="C63" s="20" t="s">
        <v>726</v>
      </c>
      <c r="D63" s="28" t="s">
        <v>169</v>
      </c>
      <c r="E63" s="20" t="s">
        <v>170</v>
      </c>
      <c r="F63" s="35">
        <v>5000</v>
      </c>
      <c r="G63" s="35">
        <v>320</v>
      </c>
      <c r="H63" s="35">
        <v>70</v>
      </c>
      <c r="I63" s="36">
        <v>0.4</v>
      </c>
      <c r="J63" s="31">
        <v>328.78</v>
      </c>
      <c r="K63" s="31">
        <v>202.5</v>
      </c>
      <c r="L63" s="31">
        <v>2.56</v>
      </c>
      <c r="M63" s="31">
        <v>4.83</v>
      </c>
      <c r="N63" s="37">
        <v>0.61591337672607827</v>
      </c>
      <c r="O63" s="31">
        <v>1903.1045836121418</v>
      </c>
      <c r="P63" s="2"/>
      <c r="Q63" s="46"/>
    </row>
    <row r="64" spans="1:17" x14ac:dyDescent="0.25">
      <c r="A64" s="2"/>
      <c r="B64" s="51" t="s">
        <v>146</v>
      </c>
      <c r="C64" s="20" t="s">
        <v>727</v>
      </c>
      <c r="D64" s="28" t="s">
        <v>169</v>
      </c>
      <c r="E64" s="20" t="s">
        <v>170</v>
      </c>
      <c r="F64" s="35">
        <v>5000</v>
      </c>
      <c r="G64" s="35">
        <v>320</v>
      </c>
      <c r="H64" s="35">
        <v>70</v>
      </c>
      <c r="I64" s="36">
        <v>0.3</v>
      </c>
      <c r="J64" s="31">
        <v>314.95</v>
      </c>
      <c r="K64" s="31">
        <v>196.56</v>
      </c>
      <c r="L64" s="31">
        <v>2.16</v>
      </c>
      <c r="M64" s="31">
        <v>4.1900000000000004</v>
      </c>
      <c r="N64" s="37">
        <v>0.62409906334338783</v>
      </c>
      <c r="O64" s="31">
        <v>1928.3974548341005</v>
      </c>
      <c r="P64" s="2"/>
      <c r="Q64" s="46"/>
    </row>
    <row r="65" spans="1:17" x14ac:dyDescent="0.25">
      <c r="A65" s="2"/>
      <c r="B65" s="51" t="s">
        <v>146</v>
      </c>
      <c r="C65" s="20" t="s">
        <v>728</v>
      </c>
      <c r="D65" s="28" t="s">
        <v>169</v>
      </c>
      <c r="E65" s="20" t="s">
        <v>170</v>
      </c>
      <c r="F65" s="35">
        <v>5000</v>
      </c>
      <c r="G65" s="35">
        <v>320</v>
      </c>
      <c r="H65" s="35">
        <v>70</v>
      </c>
      <c r="I65" s="36">
        <v>0.4</v>
      </c>
      <c r="J65" s="31">
        <v>316.95999999999998</v>
      </c>
      <c r="K65" s="31">
        <v>194.31</v>
      </c>
      <c r="L65" s="31">
        <v>2.5099999999999998</v>
      </c>
      <c r="M65" s="31">
        <v>3.59</v>
      </c>
      <c r="N65" s="37">
        <v>0.61304265522463408</v>
      </c>
      <c r="O65" s="31">
        <v>1894.2343699520445</v>
      </c>
      <c r="P65" s="2"/>
      <c r="Q65" s="46"/>
    </row>
    <row r="66" spans="1:17" x14ac:dyDescent="0.25">
      <c r="A66" s="2"/>
      <c r="B66" s="51" t="s">
        <v>146</v>
      </c>
      <c r="C66" s="20" t="s">
        <v>729</v>
      </c>
      <c r="D66" s="28" t="s">
        <v>169</v>
      </c>
      <c r="E66" s="20" t="s">
        <v>170</v>
      </c>
      <c r="F66" s="35">
        <v>5000</v>
      </c>
      <c r="G66" s="35">
        <v>320</v>
      </c>
      <c r="H66" s="35">
        <v>70</v>
      </c>
      <c r="I66" s="36">
        <v>0.3</v>
      </c>
      <c r="J66" s="31">
        <v>354.67</v>
      </c>
      <c r="K66" s="31">
        <v>212.18</v>
      </c>
      <c r="L66" s="31">
        <v>2.5</v>
      </c>
      <c r="M66" s="31">
        <v>4.1100000000000003</v>
      </c>
      <c r="N66" s="37">
        <v>0.59824625708404999</v>
      </c>
      <c r="O66" s="31">
        <v>1848.5151273014351</v>
      </c>
      <c r="P66" s="2"/>
      <c r="Q66" s="46"/>
    </row>
    <row r="67" spans="1:17" x14ac:dyDescent="0.25">
      <c r="A67" s="2"/>
      <c r="B67" s="51" t="s">
        <v>146</v>
      </c>
      <c r="C67" s="20" t="s">
        <v>730</v>
      </c>
      <c r="D67" s="28" t="s">
        <v>169</v>
      </c>
      <c r="E67" s="20" t="s">
        <v>170</v>
      </c>
      <c r="F67" s="35">
        <v>5000</v>
      </c>
      <c r="G67" s="35">
        <v>320</v>
      </c>
      <c r="H67" s="35">
        <v>70</v>
      </c>
      <c r="I67" s="36">
        <v>0.4</v>
      </c>
      <c r="J67" s="31">
        <v>354.35</v>
      </c>
      <c r="K67" s="31">
        <v>223.73</v>
      </c>
      <c r="L67" s="31">
        <v>3.11</v>
      </c>
      <c r="M67" s="31">
        <v>4.08</v>
      </c>
      <c r="N67" s="37">
        <v>0.63138140256808228</v>
      </c>
      <c r="O67" s="31">
        <v>1950.8990819810917</v>
      </c>
      <c r="P67" s="2"/>
      <c r="Q67" s="46"/>
    </row>
    <row r="68" spans="1:17" x14ac:dyDescent="0.25">
      <c r="A68" s="2"/>
      <c r="B68" s="51" t="s">
        <v>146</v>
      </c>
      <c r="C68" s="20" t="s">
        <v>731</v>
      </c>
      <c r="D68" s="28" t="s">
        <v>169</v>
      </c>
      <c r="E68" s="20" t="s">
        <v>170</v>
      </c>
      <c r="F68" s="35">
        <v>5000</v>
      </c>
      <c r="G68" s="35">
        <v>320</v>
      </c>
      <c r="H68" s="35">
        <v>70</v>
      </c>
      <c r="I68" s="36">
        <v>0.4</v>
      </c>
      <c r="J68" s="31">
        <v>279.73</v>
      </c>
      <c r="K68" s="31">
        <v>174.96</v>
      </c>
      <c r="L68" s="31">
        <v>3.45</v>
      </c>
      <c r="M68" s="31">
        <v>6.16</v>
      </c>
      <c r="N68" s="37">
        <v>0.62546026525578235</v>
      </c>
      <c r="O68" s="31">
        <v>1932.6034190111893</v>
      </c>
      <c r="P68" s="2"/>
      <c r="Q68" s="46"/>
    </row>
    <row r="69" spans="1:17" x14ac:dyDescent="0.25">
      <c r="A69" s="2"/>
      <c r="B69" s="51" t="s">
        <v>146</v>
      </c>
      <c r="C69" s="20" t="s">
        <v>732</v>
      </c>
      <c r="D69" s="28" t="s">
        <v>169</v>
      </c>
      <c r="E69" s="20" t="s">
        <v>170</v>
      </c>
      <c r="F69" s="35">
        <v>5000</v>
      </c>
      <c r="G69" s="35">
        <v>320</v>
      </c>
      <c r="H69" s="35">
        <v>70</v>
      </c>
      <c r="I69" s="36">
        <v>0.3</v>
      </c>
      <c r="J69" s="31">
        <v>353.73</v>
      </c>
      <c r="K69" s="31">
        <v>239.53</v>
      </c>
      <c r="L69" s="31">
        <v>2.59</v>
      </c>
      <c r="M69" s="31">
        <v>2.87</v>
      </c>
      <c r="N69" s="37">
        <v>0.67715489214937941</v>
      </c>
      <c r="O69" s="31">
        <v>2092.3341297034458</v>
      </c>
      <c r="P69" s="2"/>
      <c r="Q69" s="46"/>
    </row>
    <row r="70" spans="1:17" x14ac:dyDescent="0.25">
      <c r="A70" s="2"/>
      <c r="B70" s="51" t="s">
        <v>146</v>
      </c>
      <c r="C70" s="20" t="s">
        <v>733</v>
      </c>
      <c r="D70" s="28" t="s">
        <v>169</v>
      </c>
      <c r="E70" s="20" t="s">
        <v>170</v>
      </c>
      <c r="F70" s="35">
        <v>5000</v>
      </c>
      <c r="G70" s="35">
        <v>320</v>
      </c>
      <c r="H70" s="35">
        <v>70</v>
      </c>
      <c r="I70" s="36">
        <v>0.3</v>
      </c>
      <c r="J70" s="31">
        <v>308.86</v>
      </c>
      <c r="K70" s="31">
        <v>188.71</v>
      </c>
      <c r="L70" s="31">
        <v>2.62</v>
      </c>
      <c r="M70" s="31">
        <v>5.0199999999999996</v>
      </c>
      <c r="N70" s="37">
        <v>0.61098879751343649</v>
      </c>
      <c r="O70" s="31">
        <v>1887.8881755487921</v>
      </c>
      <c r="P70" s="2"/>
      <c r="Q70" s="46"/>
    </row>
    <row r="71" spans="1:17" x14ac:dyDescent="0.25">
      <c r="A71" s="2"/>
      <c r="B71" s="51" t="s">
        <v>146</v>
      </c>
      <c r="C71" s="20" t="s">
        <v>734</v>
      </c>
      <c r="D71" s="28" t="s">
        <v>169</v>
      </c>
      <c r="E71" s="20" t="s">
        <v>170</v>
      </c>
      <c r="F71" s="35">
        <v>5000</v>
      </c>
      <c r="G71" s="35">
        <v>320</v>
      </c>
      <c r="H71" s="35">
        <v>70</v>
      </c>
      <c r="I71" s="36">
        <v>0.4</v>
      </c>
      <c r="J71" s="31">
        <v>348.22</v>
      </c>
      <c r="K71" s="31">
        <v>212.81</v>
      </c>
      <c r="L71" s="31">
        <v>2.2999999999999998</v>
      </c>
      <c r="M71" s="31">
        <v>2.98</v>
      </c>
      <c r="N71" s="37">
        <v>0.6111366377577393</v>
      </c>
      <c r="O71" s="31">
        <v>1888.344985641261</v>
      </c>
      <c r="P71" s="2"/>
      <c r="Q71" s="46"/>
    </row>
    <row r="72" spans="1:17" x14ac:dyDescent="0.25">
      <c r="A72" s="2"/>
      <c r="B72" s="51" t="s">
        <v>146</v>
      </c>
      <c r="C72" s="20" t="s">
        <v>735</v>
      </c>
      <c r="D72" s="28" t="s">
        <v>169</v>
      </c>
      <c r="E72" s="20" t="s">
        <v>170</v>
      </c>
      <c r="F72" s="35">
        <v>5000</v>
      </c>
      <c r="G72" s="35">
        <v>320</v>
      </c>
      <c r="H72" s="35">
        <v>70</v>
      </c>
      <c r="I72" s="36">
        <v>0.3</v>
      </c>
      <c r="J72" s="31">
        <v>353.41</v>
      </c>
      <c r="K72" s="31">
        <v>232.39</v>
      </c>
      <c r="L72" s="31">
        <v>2.4</v>
      </c>
      <c r="M72" s="31">
        <v>3.5</v>
      </c>
      <c r="N72" s="37">
        <v>0.65756486800033942</v>
      </c>
      <c r="O72" s="31">
        <v>2031.8031099855687</v>
      </c>
      <c r="P72" s="2"/>
      <c r="Q72" s="46"/>
    </row>
    <row r="73" spans="1:17" x14ac:dyDescent="0.25">
      <c r="A73" s="2"/>
      <c r="B73" s="51" t="s">
        <v>146</v>
      </c>
      <c r="C73" s="20" t="s">
        <v>736</v>
      </c>
      <c r="D73" s="28" t="s">
        <v>169</v>
      </c>
      <c r="E73" s="20" t="s">
        <v>170</v>
      </c>
      <c r="F73" s="35">
        <v>5000</v>
      </c>
      <c r="G73" s="35">
        <v>320</v>
      </c>
      <c r="H73" s="35">
        <v>70</v>
      </c>
      <c r="I73" s="36">
        <v>0.3</v>
      </c>
      <c r="J73" s="31">
        <v>323.99</v>
      </c>
      <c r="K73" s="31">
        <v>195.61</v>
      </c>
      <c r="L73" s="31">
        <v>2.73</v>
      </c>
      <c r="M73" s="31">
        <v>3.69</v>
      </c>
      <c r="N73" s="37">
        <v>0.60375320225932905</v>
      </c>
      <c r="O73" s="31">
        <v>1865.5309821290782</v>
      </c>
      <c r="P73" s="2"/>
      <c r="Q73" s="46"/>
    </row>
    <row r="74" spans="1:17" x14ac:dyDescent="0.25">
      <c r="A74" s="2"/>
      <c r="B74" s="51" t="s">
        <v>146</v>
      </c>
      <c r="C74" s="20" t="s">
        <v>737</v>
      </c>
      <c r="D74" s="28" t="s">
        <v>169</v>
      </c>
      <c r="E74" s="20" t="s">
        <v>170</v>
      </c>
      <c r="F74" s="35">
        <v>5000</v>
      </c>
      <c r="G74" s="35">
        <v>320</v>
      </c>
      <c r="H74" s="35">
        <v>70</v>
      </c>
      <c r="I74" s="36">
        <v>0.4</v>
      </c>
      <c r="J74" s="31">
        <v>338.63</v>
      </c>
      <c r="K74" s="31">
        <v>229.04</v>
      </c>
      <c r="L74" s="31">
        <v>2.3199999999999998</v>
      </c>
      <c r="M74" s="31">
        <v>3.37</v>
      </c>
      <c r="N74" s="37">
        <v>0.67637244189823698</v>
      </c>
      <c r="O74" s="31">
        <v>2089.9164444969433</v>
      </c>
      <c r="P74" s="2"/>
      <c r="Q74" s="46"/>
    </row>
    <row r="75" spans="1:17" x14ac:dyDescent="0.25">
      <c r="A75" s="2"/>
      <c r="B75" s="51" t="s">
        <v>146</v>
      </c>
      <c r="C75" s="20" t="s">
        <v>738</v>
      </c>
      <c r="D75" s="28" t="s">
        <v>169</v>
      </c>
      <c r="E75" s="20" t="s">
        <v>170</v>
      </c>
      <c r="F75" s="35">
        <v>5000</v>
      </c>
      <c r="G75" s="35">
        <v>320</v>
      </c>
      <c r="H75" s="35">
        <v>70</v>
      </c>
      <c r="I75" s="36">
        <v>0.3</v>
      </c>
      <c r="J75" s="31">
        <v>344.1</v>
      </c>
      <c r="K75" s="31">
        <v>221.03</v>
      </c>
      <c r="L75" s="31">
        <v>2.58</v>
      </c>
      <c r="M75" s="31">
        <v>2.69</v>
      </c>
      <c r="N75" s="37">
        <v>0.64234234234234233</v>
      </c>
      <c r="O75" s="31">
        <v>1984.76718018018</v>
      </c>
      <c r="P75" s="2"/>
      <c r="Q75" s="46"/>
    </row>
    <row r="76" spans="1:17" x14ac:dyDescent="0.25">
      <c r="A76" s="2"/>
      <c r="B76" s="51" t="s">
        <v>146</v>
      </c>
      <c r="C76" s="20" t="s">
        <v>739</v>
      </c>
      <c r="D76" s="28" t="s">
        <v>169</v>
      </c>
      <c r="E76" s="20" t="s">
        <v>170</v>
      </c>
      <c r="F76" s="35">
        <v>5000</v>
      </c>
      <c r="G76" s="35">
        <v>320</v>
      </c>
      <c r="H76" s="35">
        <v>70</v>
      </c>
      <c r="I76" s="36">
        <v>0.4</v>
      </c>
      <c r="J76" s="31">
        <v>330.53</v>
      </c>
      <c r="K76" s="31">
        <v>204.12</v>
      </c>
      <c r="L76" s="31">
        <v>1.86</v>
      </c>
      <c r="M76" s="31">
        <v>2.85</v>
      </c>
      <c r="N76" s="37">
        <v>0.61755362599461483</v>
      </c>
      <c r="O76" s="31">
        <v>1908.1727734245003</v>
      </c>
      <c r="P76" s="2"/>
      <c r="Q76" s="46"/>
    </row>
    <row r="77" spans="1:17" x14ac:dyDescent="0.25">
      <c r="A77" s="2"/>
      <c r="B77" s="51" t="s">
        <v>146</v>
      </c>
      <c r="C77" s="20" t="s">
        <v>740</v>
      </c>
      <c r="D77" s="28" t="s">
        <v>169</v>
      </c>
      <c r="E77" s="20" t="s">
        <v>170</v>
      </c>
      <c r="F77" s="35">
        <v>5000</v>
      </c>
      <c r="G77" s="35">
        <v>320</v>
      </c>
      <c r="H77" s="35">
        <v>70</v>
      </c>
      <c r="I77" s="36">
        <v>0.8</v>
      </c>
      <c r="J77" s="31">
        <v>323.18</v>
      </c>
      <c r="K77" s="31">
        <v>194.37</v>
      </c>
      <c r="L77" s="31">
        <v>3.92</v>
      </c>
      <c r="M77" s="31">
        <v>4.84</v>
      </c>
      <c r="N77" s="37">
        <v>0.60142954390741998</v>
      </c>
      <c r="O77" s="31">
        <v>1858.351133424098</v>
      </c>
      <c r="P77" s="2"/>
      <c r="Q77" s="46"/>
    </row>
    <row r="78" spans="1:17" x14ac:dyDescent="0.25">
      <c r="A78" s="2"/>
      <c r="B78" s="51" t="s">
        <v>146</v>
      </c>
      <c r="C78" s="20" t="s">
        <v>741</v>
      </c>
      <c r="D78" s="28" t="s">
        <v>169</v>
      </c>
      <c r="E78" s="20" t="s">
        <v>170</v>
      </c>
      <c r="F78" s="35">
        <v>5000</v>
      </c>
      <c r="G78" s="35">
        <v>320</v>
      </c>
      <c r="H78" s="35">
        <v>70</v>
      </c>
      <c r="I78" s="36">
        <v>0.3</v>
      </c>
      <c r="J78" s="31">
        <v>304.14</v>
      </c>
      <c r="K78" s="31">
        <v>183.72</v>
      </c>
      <c r="L78" s="31">
        <v>2.84</v>
      </c>
      <c r="M78" s="31">
        <v>5.23</v>
      </c>
      <c r="N78" s="37">
        <v>0.60406391793253111</v>
      </c>
      <c r="O78" s="31">
        <v>1866.4910593805484</v>
      </c>
      <c r="P78" s="2"/>
      <c r="Q78" s="46"/>
    </row>
    <row r="79" spans="1:17" x14ac:dyDescent="0.25">
      <c r="A79" s="2"/>
      <c r="B79" s="51" t="s">
        <v>146</v>
      </c>
      <c r="C79" s="20" t="s">
        <v>742</v>
      </c>
      <c r="D79" s="28" t="s">
        <v>169</v>
      </c>
      <c r="E79" s="20" t="s">
        <v>170</v>
      </c>
      <c r="F79" s="35">
        <v>5000</v>
      </c>
      <c r="G79" s="35">
        <v>320</v>
      </c>
      <c r="H79" s="35">
        <v>70</v>
      </c>
      <c r="I79" s="36">
        <v>0.3</v>
      </c>
      <c r="J79" s="31">
        <v>273.83</v>
      </c>
      <c r="K79" s="31">
        <v>168.67</v>
      </c>
      <c r="L79" s="31">
        <v>3.51</v>
      </c>
      <c r="M79" s="31">
        <v>4.58</v>
      </c>
      <c r="N79" s="37">
        <v>0.61596611036044258</v>
      </c>
      <c r="O79" s="31">
        <v>1903.2675247416278</v>
      </c>
      <c r="P79" s="2"/>
      <c r="Q79" s="46"/>
    </row>
    <row r="80" spans="1:17" x14ac:dyDescent="0.25">
      <c r="A80" s="2"/>
      <c r="B80" s="51" t="s">
        <v>146</v>
      </c>
      <c r="C80" s="20" t="s">
        <v>743</v>
      </c>
      <c r="D80" s="28" t="s">
        <v>169</v>
      </c>
      <c r="E80" s="20" t="s">
        <v>170</v>
      </c>
      <c r="F80" s="35">
        <v>5000</v>
      </c>
      <c r="G80" s="35">
        <v>320</v>
      </c>
      <c r="H80" s="35">
        <v>70</v>
      </c>
      <c r="I80" s="36">
        <v>0.3</v>
      </c>
      <c r="J80" s="31">
        <v>332.6</v>
      </c>
      <c r="K80" s="31">
        <v>214.91</v>
      </c>
      <c r="L80" s="31">
        <v>2.27</v>
      </c>
      <c r="M80" s="31">
        <v>2.91</v>
      </c>
      <c r="N80" s="37">
        <v>0.64615153337342146</v>
      </c>
      <c r="O80" s="31">
        <v>1996.5371614552012</v>
      </c>
      <c r="P80" s="2"/>
      <c r="Q80" s="46"/>
    </row>
    <row r="81" spans="1:17" x14ac:dyDescent="0.25">
      <c r="A81" s="2"/>
      <c r="B81" s="51" t="s">
        <v>146</v>
      </c>
      <c r="C81" s="20" t="s">
        <v>744</v>
      </c>
      <c r="D81" s="28" t="s">
        <v>169</v>
      </c>
      <c r="E81" s="20" t="s">
        <v>170</v>
      </c>
      <c r="F81" s="35">
        <v>5000</v>
      </c>
      <c r="G81" s="35">
        <v>320</v>
      </c>
      <c r="H81" s="35">
        <v>70</v>
      </c>
      <c r="I81" s="36">
        <v>0.4</v>
      </c>
      <c r="J81" s="31">
        <v>310.06</v>
      </c>
      <c r="K81" s="31">
        <v>196.68</v>
      </c>
      <c r="L81" s="31">
        <v>2.54</v>
      </c>
      <c r="M81" s="31">
        <v>5.14</v>
      </c>
      <c r="N81" s="37">
        <v>0.63432883957943631</v>
      </c>
      <c r="O81" s="31">
        <v>1960.0063381281043</v>
      </c>
      <c r="P81" s="2"/>
      <c r="Q81" s="46"/>
    </row>
    <row r="82" spans="1:17" x14ac:dyDescent="0.25">
      <c r="A82" s="2"/>
      <c r="B82" s="51" t="s">
        <v>146</v>
      </c>
      <c r="C82" s="20" t="s">
        <v>745</v>
      </c>
      <c r="D82" s="28" t="s">
        <v>169</v>
      </c>
      <c r="E82" s="20" t="s">
        <v>170</v>
      </c>
      <c r="F82" s="35">
        <v>5000</v>
      </c>
      <c r="G82" s="35">
        <v>320</v>
      </c>
      <c r="H82" s="35">
        <v>70</v>
      </c>
      <c r="I82" s="36">
        <v>0.3</v>
      </c>
      <c r="J82" s="31">
        <v>331.28</v>
      </c>
      <c r="K82" s="31">
        <v>195.92</v>
      </c>
      <c r="L82" s="31">
        <v>3.11</v>
      </c>
      <c r="M82" s="31">
        <v>4.72</v>
      </c>
      <c r="N82" s="37">
        <v>0.59140304274329869</v>
      </c>
      <c r="O82" s="31">
        <v>1827.3703477420911</v>
      </c>
      <c r="P82" s="2"/>
      <c r="Q82" s="46"/>
    </row>
    <row r="83" spans="1:17" x14ac:dyDescent="0.25">
      <c r="A83" s="2"/>
      <c r="B83" s="51" t="s">
        <v>146</v>
      </c>
      <c r="C83" s="20" t="s">
        <v>746</v>
      </c>
      <c r="D83" s="28" t="s">
        <v>169</v>
      </c>
      <c r="E83" s="20" t="s">
        <v>170</v>
      </c>
      <c r="F83" s="35">
        <v>5000</v>
      </c>
      <c r="G83" s="35">
        <v>310</v>
      </c>
      <c r="H83" s="35">
        <v>70</v>
      </c>
      <c r="I83" s="36">
        <v>0.6</v>
      </c>
      <c r="J83" s="31">
        <v>224.69</v>
      </c>
      <c r="K83" s="31">
        <v>147.27000000000001</v>
      </c>
      <c r="L83" s="31">
        <v>2.84</v>
      </c>
      <c r="M83" s="31">
        <v>4</v>
      </c>
      <c r="N83" s="37">
        <v>0.65543637901108198</v>
      </c>
      <c r="O83" s="31">
        <v>2025.226313142552</v>
      </c>
      <c r="P83" s="2"/>
      <c r="Q83" s="46"/>
    </row>
    <row r="84" spans="1:17" x14ac:dyDescent="0.25">
      <c r="A84" s="2"/>
      <c r="B84" s="51" t="s">
        <v>146</v>
      </c>
      <c r="C84" s="20" t="s">
        <v>747</v>
      </c>
      <c r="D84" s="28" t="s">
        <v>169</v>
      </c>
      <c r="E84" s="20" t="s">
        <v>170</v>
      </c>
      <c r="F84" s="35">
        <v>5000</v>
      </c>
      <c r="G84" s="35">
        <v>310</v>
      </c>
      <c r="H84" s="35">
        <v>70</v>
      </c>
      <c r="I84" s="36">
        <v>0.5</v>
      </c>
      <c r="J84" s="31">
        <v>262.45999999999998</v>
      </c>
      <c r="K84" s="31">
        <v>168.88</v>
      </c>
      <c r="L84" s="31">
        <v>2.35</v>
      </c>
      <c r="M84" s="31">
        <v>4.03</v>
      </c>
      <c r="N84" s="37">
        <v>0.64345043054179685</v>
      </c>
      <c r="O84" s="31">
        <v>1988.1910508267927</v>
      </c>
      <c r="P84" s="2"/>
      <c r="Q84" s="46"/>
    </row>
    <row r="85" spans="1:17" x14ac:dyDescent="0.25">
      <c r="A85" s="2"/>
      <c r="B85" s="51" t="s">
        <v>146</v>
      </c>
      <c r="C85" s="20" t="s">
        <v>748</v>
      </c>
      <c r="D85" s="28" t="s">
        <v>169</v>
      </c>
      <c r="E85" s="20" t="s">
        <v>170</v>
      </c>
      <c r="F85" s="35">
        <v>5000</v>
      </c>
      <c r="G85" s="35">
        <v>310</v>
      </c>
      <c r="H85" s="35">
        <v>70</v>
      </c>
      <c r="I85" s="36">
        <v>0.5</v>
      </c>
      <c r="J85" s="31">
        <v>275.22000000000003</v>
      </c>
      <c r="K85" s="31">
        <v>175.32</v>
      </c>
      <c r="L85" s="31">
        <v>3.08</v>
      </c>
      <c r="M85" s="31">
        <v>4.3</v>
      </c>
      <c r="N85" s="37">
        <v>0.63701765860039228</v>
      </c>
      <c r="O85" s="31">
        <v>1968.3144931327661</v>
      </c>
      <c r="P85" s="2"/>
      <c r="Q85" s="46"/>
    </row>
    <row r="86" spans="1:17" x14ac:dyDescent="0.25">
      <c r="A86" s="2"/>
      <c r="B86" s="51" t="s">
        <v>146</v>
      </c>
      <c r="C86" s="20" t="s">
        <v>749</v>
      </c>
      <c r="D86" s="28" t="s">
        <v>169</v>
      </c>
      <c r="E86" s="20" t="s">
        <v>170</v>
      </c>
      <c r="F86" s="35">
        <v>5000</v>
      </c>
      <c r="G86" s="35">
        <v>310</v>
      </c>
      <c r="H86" s="35">
        <v>70</v>
      </c>
      <c r="I86" s="36">
        <v>0.6</v>
      </c>
      <c r="J86" s="31">
        <v>251.17</v>
      </c>
      <c r="K86" s="31">
        <v>162.77000000000001</v>
      </c>
      <c r="L86" s="31">
        <v>3.83</v>
      </c>
      <c r="M86" s="31">
        <v>5.65</v>
      </c>
      <c r="N86" s="37">
        <v>0.64804713938766578</v>
      </c>
      <c r="O86" s="31">
        <v>2002.3943755225546</v>
      </c>
      <c r="P86" s="2"/>
      <c r="Q86" s="46"/>
    </row>
    <row r="87" spans="1:17" x14ac:dyDescent="0.25">
      <c r="A87" s="2"/>
      <c r="B87" s="51" t="s">
        <v>146</v>
      </c>
      <c r="C87" s="20" t="s">
        <v>750</v>
      </c>
      <c r="D87" s="28" t="s">
        <v>169</v>
      </c>
      <c r="E87" s="20" t="s">
        <v>170</v>
      </c>
      <c r="F87" s="35">
        <v>5000</v>
      </c>
      <c r="G87" s="35">
        <v>310</v>
      </c>
      <c r="H87" s="35">
        <v>70</v>
      </c>
      <c r="I87" s="36">
        <v>0.4</v>
      </c>
      <c r="J87" s="31">
        <v>265.73</v>
      </c>
      <c r="K87" s="31">
        <v>165.75</v>
      </c>
      <c r="L87" s="31">
        <v>2.71</v>
      </c>
      <c r="M87" s="31">
        <v>5.56</v>
      </c>
      <c r="N87" s="37">
        <v>0.62375343393670257</v>
      </c>
      <c r="O87" s="31">
        <v>1927.3294979866778</v>
      </c>
      <c r="P87" s="2"/>
      <c r="Q87" s="46"/>
    </row>
    <row r="88" spans="1:17" x14ac:dyDescent="0.25">
      <c r="A88" s="2"/>
      <c r="B88" s="51" t="s">
        <v>146</v>
      </c>
      <c r="C88" s="20" t="s">
        <v>751</v>
      </c>
      <c r="D88" s="28" t="s">
        <v>169</v>
      </c>
      <c r="E88" s="20" t="s">
        <v>170</v>
      </c>
      <c r="F88" s="35">
        <v>5000</v>
      </c>
      <c r="G88" s="35">
        <v>310</v>
      </c>
      <c r="H88" s="35">
        <v>70</v>
      </c>
      <c r="I88" s="36">
        <v>0.6</v>
      </c>
      <c r="J88" s="31">
        <v>253.51</v>
      </c>
      <c r="K88" s="31">
        <v>172.49</v>
      </c>
      <c r="L88" s="31">
        <v>2.7</v>
      </c>
      <c r="M88" s="31">
        <v>3.8</v>
      </c>
      <c r="N88" s="37">
        <v>0.68040708453315457</v>
      </c>
      <c r="O88" s="31">
        <v>2102.3830464281491</v>
      </c>
      <c r="P88" s="2"/>
      <c r="Q88" s="46"/>
    </row>
    <row r="89" spans="1:17" x14ac:dyDescent="0.25">
      <c r="A89" s="2"/>
      <c r="B89" s="51" t="s">
        <v>146</v>
      </c>
      <c r="C89" s="20" t="s">
        <v>752</v>
      </c>
      <c r="D89" s="28" t="s">
        <v>169</v>
      </c>
      <c r="E89" s="20" t="s">
        <v>170</v>
      </c>
      <c r="F89" s="35">
        <v>5000</v>
      </c>
      <c r="G89" s="35">
        <v>310</v>
      </c>
      <c r="H89" s="35">
        <v>70</v>
      </c>
      <c r="I89" s="36">
        <v>0.6</v>
      </c>
      <c r="J89" s="31">
        <v>255.1</v>
      </c>
      <c r="K89" s="31">
        <v>155.85</v>
      </c>
      <c r="L89" s="31">
        <v>2.16</v>
      </c>
      <c r="M89" s="31">
        <v>2.77</v>
      </c>
      <c r="N89" s="37">
        <v>0.6109368874951</v>
      </c>
      <c r="O89" s="31">
        <v>1887.7277793022345</v>
      </c>
      <c r="P89" s="2"/>
      <c r="Q89" s="46"/>
    </row>
    <row r="90" spans="1:17" x14ac:dyDescent="0.25">
      <c r="A90" s="2"/>
      <c r="B90" s="51" t="s">
        <v>146</v>
      </c>
      <c r="C90" s="20" t="s">
        <v>753</v>
      </c>
      <c r="D90" s="28" t="s">
        <v>169</v>
      </c>
      <c r="E90" s="20" t="s">
        <v>170</v>
      </c>
      <c r="F90" s="35">
        <v>5000</v>
      </c>
      <c r="G90" s="35">
        <v>310</v>
      </c>
      <c r="H90" s="35">
        <v>70</v>
      </c>
      <c r="I90" s="36">
        <v>0.6</v>
      </c>
      <c r="J90" s="31">
        <v>255</v>
      </c>
      <c r="K90" s="31">
        <v>159.52000000000001</v>
      </c>
      <c r="L90" s="31">
        <v>2.4</v>
      </c>
      <c r="M90" s="31">
        <v>2.96</v>
      </c>
      <c r="N90" s="37">
        <v>0.62556862745098041</v>
      </c>
      <c r="O90" s="31">
        <v>1932.9382462745098</v>
      </c>
      <c r="P90" s="2"/>
      <c r="Q90" s="46"/>
    </row>
    <row r="91" spans="1:17" x14ac:dyDescent="0.25">
      <c r="A91" s="2"/>
      <c r="B91" s="51" t="s">
        <v>146</v>
      </c>
      <c r="C91" s="20" t="s">
        <v>754</v>
      </c>
      <c r="D91" s="28" t="s">
        <v>169</v>
      </c>
      <c r="E91" s="20" t="s">
        <v>170</v>
      </c>
      <c r="F91" s="35">
        <v>5000</v>
      </c>
      <c r="G91" s="35">
        <v>310</v>
      </c>
      <c r="H91" s="35">
        <v>70</v>
      </c>
      <c r="I91" s="36">
        <v>0.6</v>
      </c>
      <c r="J91" s="31">
        <v>258.07</v>
      </c>
      <c r="K91" s="31">
        <v>158.97999999999999</v>
      </c>
      <c r="L91" s="31">
        <v>2.4</v>
      </c>
      <c r="M91" s="31">
        <v>3.28</v>
      </c>
      <c r="N91" s="37">
        <v>0.61603440926880304</v>
      </c>
      <c r="O91" s="31">
        <v>1903.4785608555817</v>
      </c>
      <c r="P91" s="2"/>
      <c r="Q91" s="46"/>
    </row>
    <row r="92" spans="1:17" x14ac:dyDescent="0.25">
      <c r="A92" s="2"/>
      <c r="B92" s="51" t="s">
        <v>146</v>
      </c>
      <c r="C92" s="20" t="s">
        <v>755</v>
      </c>
      <c r="D92" s="28" t="s">
        <v>169</v>
      </c>
      <c r="E92" s="20" t="s">
        <v>170</v>
      </c>
      <c r="F92" s="35">
        <v>5000</v>
      </c>
      <c r="G92" s="35">
        <v>310</v>
      </c>
      <c r="H92" s="35">
        <v>70</v>
      </c>
      <c r="I92" s="36">
        <v>0.7</v>
      </c>
      <c r="J92" s="31">
        <v>253.11</v>
      </c>
      <c r="K92" s="31">
        <v>163.65</v>
      </c>
      <c r="L92" s="31">
        <v>2.36</v>
      </c>
      <c r="M92" s="31">
        <v>3.29</v>
      </c>
      <c r="N92" s="37">
        <v>0.64655683299751099</v>
      </c>
      <c r="O92" s="31">
        <v>1997.789492710679</v>
      </c>
      <c r="P92" s="2"/>
      <c r="Q92" s="46"/>
    </row>
    <row r="93" spans="1:17" x14ac:dyDescent="0.25">
      <c r="A93" s="2"/>
      <c r="B93" s="51" t="s">
        <v>146</v>
      </c>
      <c r="C93" s="20" t="s">
        <v>756</v>
      </c>
      <c r="D93" s="28" t="s">
        <v>169</v>
      </c>
      <c r="E93" s="20" t="s">
        <v>170</v>
      </c>
      <c r="F93" s="35">
        <v>5000</v>
      </c>
      <c r="G93" s="35">
        <v>310</v>
      </c>
      <c r="H93" s="35">
        <v>70</v>
      </c>
      <c r="I93" s="36">
        <v>0.6</v>
      </c>
      <c r="J93" s="31">
        <v>246.67</v>
      </c>
      <c r="K93" s="31">
        <v>149.74</v>
      </c>
      <c r="L93" s="31">
        <v>2.5099999999999998</v>
      </c>
      <c r="M93" s="31">
        <v>3.85</v>
      </c>
      <c r="N93" s="37">
        <v>0.60704585073174688</v>
      </c>
      <c r="O93" s="31">
        <v>1875.7049037175173</v>
      </c>
      <c r="P93" s="2"/>
      <c r="Q93" s="46"/>
    </row>
    <row r="94" spans="1:17" x14ac:dyDescent="0.25">
      <c r="A94" s="2"/>
      <c r="B94" s="51" t="s">
        <v>146</v>
      </c>
      <c r="C94" s="20" t="s">
        <v>757</v>
      </c>
      <c r="D94" s="28" t="s">
        <v>169</v>
      </c>
      <c r="E94" s="20" t="s">
        <v>170</v>
      </c>
      <c r="F94" s="35">
        <v>5000</v>
      </c>
      <c r="G94" s="35">
        <v>310</v>
      </c>
      <c r="H94" s="35">
        <v>70</v>
      </c>
      <c r="I94" s="36">
        <v>0.7</v>
      </c>
      <c r="J94" s="31">
        <v>248.02</v>
      </c>
      <c r="K94" s="31">
        <v>149.51</v>
      </c>
      <c r="L94" s="31">
        <v>2.69</v>
      </c>
      <c r="M94" s="31">
        <v>3.26</v>
      </c>
      <c r="N94" s="37">
        <v>0.60281428917022817</v>
      </c>
      <c r="O94" s="31">
        <v>1862.6298439641962</v>
      </c>
      <c r="P94" s="2"/>
      <c r="Q94" s="46"/>
    </row>
    <row r="95" spans="1:17" x14ac:dyDescent="0.25">
      <c r="A95" s="2"/>
      <c r="B95" s="51" t="s">
        <v>146</v>
      </c>
      <c r="C95" s="20" t="s">
        <v>758</v>
      </c>
      <c r="D95" s="28" t="s">
        <v>169</v>
      </c>
      <c r="E95" s="20" t="s">
        <v>170</v>
      </c>
      <c r="F95" s="35">
        <v>5000</v>
      </c>
      <c r="G95" s="35">
        <v>320</v>
      </c>
      <c r="H95" s="35">
        <v>70</v>
      </c>
      <c r="I95" s="36">
        <v>0.4</v>
      </c>
      <c r="J95" s="31">
        <v>354.14</v>
      </c>
      <c r="K95" s="31">
        <v>216.46</v>
      </c>
      <c r="L95" s="31">
        <v>2.62</v>
      </c>
      <c r="M95" s="31">
        <v>2.89</v>
      </c>
      <c r="N95" s="37">
        <v>0.61122719828316485</v>
      </c>
      <c r="O95" s="31">
        <v>1888.6248077031682</v>
      </c>
      <c r="P95" s="2"/>
      <c r="Q95" s="46"/>
    </row>
    <row r="96" spans="1:17" x14ac:dyDescent="0.25">
      <c r="A96" s="2"/>
      <c r="B96" s="51" t="s">
        <v>146</v>
      </c>
      <c r="C96" s="20" t="s">
        <v>759</v>
      </c>
      <c r="D96" s="28" t="s">
        <v>169</v>
      </c>
      <c r="E96" s="20" t="s">
        <v>170</v>
      </c>
      <c r="F96" s="35">
        <v>5000</v>
      </c>
      <c r="G96" s="35">
        <v>320</v>
      </c>
      <c r="H96" s="35">
        <v>70</v>
      </c>
      <c r="I96" s="36">
        <v>0.4</v>
      </c>
      <c r="J96" s="31">
        <v>337.92</v>
      </c>
      <c r="K96" s="31">
        <v>205.89</v>
      </c>
      <c r="L96" s="31">
        <v>3.4</v>
      </c>
      <c r="M96" s="31">
        <v>2.9</v>
      </c>
      <c r="N96" s="37">
        <v>0.60928622159090906</v>
      </c>
      <c r="O96" s="31">
        <v>1882.6274032315339</v>
      </c>
      <c r="P96" s="2"/>
      <c r="Q96" s="46"/>
    </row>
    <row r="97" spans="1:17" x14ac:dyDescent="0.25">
      <c r="A97" s="2"/>
      <c r="B97" s="51" t="s">
        <v>146</v>
      </c>
      <c r="C97" s="20" t="s">
        <v>760</v>
      </c>
      <c r="D97" s="28" t="s">
        <v>169</v>
      </c>
      <c r="E97" s="20" t="s">
        <v>170</v>
      </c>
      <c r="F97" s="35">
        <v>5000</v>
      </c>
      <c r="G97" s="35">
        <v>320</v>
      </c>
      <c r="H97" s="35">
        <v>70</v>
      </c>
      <c r="I97" s="36">
        <v>0.3</v>
      </c>
      <c r="J97" s="31">
        <v>335.88</v>
      </c>
      <c r="K97" s="31">
        <v>204.04</v>
      </c>
      <c r="L97" s="31">
        <v>2.62</v>
      </c>
      <c r="M97" s="31">
        <v>2.2000000000000002</v>
      </c>
      <c r="N97" s="37">
        <v>0.60747886149815411</v>
      </c>
      <c r="O97" s="31">
        <v>1877.0428593545314</v>
      </c>
      <c r="P97" s="2"/>
      <c r="Q97" s="46"/>
    </row>
    <row r="98" spans="1:17" x14ac:dyDescent="0.25">
      <c r="A98" s="2"/>
      <c r="B98" s="51" t="s">
        <v>146</v>
      </c>
      <c r="C98" s="20" t="s">
        <v>761</v>
      </c>
      <c r="D98" s="28" t="s">
        <v>169</v>
      </c>
      <c r="E98" s="20" t="s">
        <v>170</v>
      </c>
      <c r="F98" s="35">
        <v>5000</v>
      </c>
      <c r="G98" s="35">
        <v>320</v>
      </c>
      <c r="H98" s="35">
        <v>70</v>
      </c>
      <c r="I98" s="36">
        <v>0.4</v>
      </c>
      <c r="J98" s="31">
        <v>308.52</v>
      </c>
      <c r="K98" s="31">
        <v>201.27</v>
      </c>
      <c r="L98" s="31">
        <v>4.2</v>
      </c>
      <c r="M98" s="31">
        <v>8.24</v>
      </c>
      <c r="N98" s="37">
        <v>0.65237261765849874</v>
      </c>
      <c r="O98" s="31">
        <v>2015.7596275768185</v>
      </c>
      <c r="P98" s="2"/>
      <c r="Q98" s="46"/>
    </row>
    <row r="99" spans="1:17" x14ac:dyDescent="0.25">
      <c r="A99" s="2"/>
      <c r="B99" s="51" t="s">
        <v>146</v>
      </c>
      <c r="C99" s="20" t="s">
        <v>762</v>
      </c>
      <c r="D99" s="28" t="s">
        <v>169</v>
      </c>
      <c r="E99" s="20" t="s">
        <v>170</v>
      </c>
      <c r="F99" s="35">
        <v>5000</v>
      </c>
      <c r="G99" s="35">
        <v>320</v>
      </c>
      <c r="H99" s="35">
        <v>70</v>
      </c>
      <c r="I99" s="36">
        <v>0.2</v>
      </c>
      <c r="J99" s="31">
        <v>361.36</v>
      </c>
      <c r="K99" s="31">
        <v>233.49</v>
      </c>
      <c r="L99" s="31">
        <v>2.67</v>
      </c>
      <c r="M99" s="31">
        <v>3.4</v>
      </c>
      <c r="N99" s="37">
        <v>0.64614235111799867</v>
      </c>
      <c r="O99" s="31">
        <v>1996.5087892959928</v>
      </c>
      <c r="P99" s="2"/>
      <c r="Q99" s="46"/>
    </row>
    <row r="100" spans="1:17" x14ac:dyDescent="0.25">
      <c r="A100" s="2"/>
      <c r="B100" s="51" t="s">
        <v>146</v>
      </c>
      <c r="C100" s="20" t="s">
        <v>763</v>
      </c>
      <c r="D100" s="28" t="s">
        <v>169</v>
      </c>
      <c r="E100" s="20" t="s">
        <v>170</v>
      </c>
      <c r="F100" s="35">
        <v>5000</v>
      </c>
      <c r="G100" s="35">
        <v>320</v>
      </c>
      <c r="H100" s="35">
        <v>70</v>
      </c>
      <c r="I100" s="36">
        <v>0.2</v>
      </c>
      <c r="J100" s="31">
        <v>371.95</v>
      </c>
      <c r="K100" s="31">
        <v>230.09</v>
      </c>
      <c r="L100" s="31">
        <v>2.4300000000000002</v>
      </c>
      <c r="M100" s="31">
        <v>3.46</v>
      </c>
      <c r="N100" s="37">
        <v>0.61860465116279073</v>
      </c>
      <c r="O100" s="31">
        <v>1911.4203255813954</v>
      </c>
      <c r="P100" s="2"/>
      <c r="Q100" s="46"/>
    </row>
    <row r="101" spans="1:17" x14ac:dyDescent="0.25">
      <c r="A101" s="2"/>
      <c r="B101" s="51" t="s">
        <v>146</v>
      </c>
      <c r="C101" s="20" t="s">
        <v>764</v>
      </c>
      <c r="D101" s="28" t="s">
        <v>169</v>
      </c>
      <c r="E101" s="20" t="s">
        <v>170</v>
      </c>
      <c r="F101" s="35">
        <v>5000</v>
      </c>
      <c r="G101" s="35">
        <v>320</v>
      </c>
      <c r="H101" s="35">
        <v>70</v>
      </c>
      <c r="I101" s="36">
        <v>0.2</v>
      </c>
      <c r="J101" s="31">
        <v>351.7</v>
      </c>
      <c r="K101" s="31">
        <v>213.31</v>
      </c>
      <c r="L101" s="31">
        <v>4.5999999999999996</v>
      </c>
      <c r="M101" s="31">
        <v>4.4800000000000004</v>
      </c>
      <c r="N101" s="37">
        <v>0.60651123116292294</v>
      </c>
      <c r="O101" s="31">
        <v>1874.0529880580038</v>
      </c>
      <c r="P101" s="2"/>
      <c r="Q101" s="46"/>
    </row>
    <row r="102" spans="1:17" x14ac:dyDescent="0.25">
      <c r="A102" s="2"/>
      <c r="B102" s="51" t="s">
        <v>146</v>
      </c>
      <c r="C102" s="20" t="s">
        <v>765</v>
      </c>
      <c r="D102" s="28" t="s">
        <v>169</v>
      </c>
      <c r="E102" s="20" t="s">
        <v>170</v>
      </c>
      <c r="F102" s="35">
        <v>5000</v>
      </c>
      <c r="G102" s="35">
        <v>320</v>
      </c>
      <c r="H102" s="35">
        <v>70</v>
      </c>
      <c r="I102" s="36">
        <v>0.3</v>
      </c>
      <c r="J102" s="31">
        <v>359.97</v>
      </c>
      <c r="K102" s="31">
        <v>221.24</v>
      </c>
      <c r="L102" s="31">
        <v>2.61</v>
      </c>
      <c r="M102" s="31">
        <v>3.19</v>
      </c>
      <c r="N102" s="37">
        <v>0.61460677278662112</v>
      </c>
      <c r="O102" s="31">
        <v>1899.0673211656526</v>
      </c>
      <c r="P102" s="2"/>
      <c r="Q102" s="46"/>
    </row>
    <row r="103" spans="1:17" x14ac:dyDescent="0.25">
      <c r="A103" s="2"/>
      <c r="B103" s="51" t="s">
        <v>146</v>
      </c>
      <c r="C103" s="20" t="s">
        <v>766</v>
      </c>
      <c r="D103" s="28" t="s">
        <v>169</v>
      </c>
      <c r="E103" s="20" t="s">
        <v>170</v>
      </c>
      <c r="F103" s="35">
        <v>5000</v>
      </c>
      <c r="G103" s="35">
        <v>320</v>
      </c>
      <c r="H103" s="35">
        <v>70</v>
      </c>
      <c r="I103" s="36">
        <v>0.3</v>
      </c>
      <c r="J103" s="31">
        <v>371.68</v>
      </c>
      <c r="K103" s="31">
        <v>230.63</v>
      </c>
      <c r="L103" s="31">
        <v>2.2799999999999998</v>
      </c>
      <c r="M103" s="31">
        <v>2.2799999999999998</v>
      </c>
      <c r="N103" s="37">
        <v>0.62050688764528628</v>
      </c>
      <c r="O103" s="31">
        <v>1917.2980270662936</v>
      </c>
      <c r="P103" s="2"/>
      <c r="Q103" s="46"/>
    </row>
    <row r="104" spans="1:17" x14ac:dyDescent="0.25">
      <c r="A104" s="2"/>
      <c r="B104" s="51" t="s">
        <v>146</v>
      </c>
      <c r="C104" s="20" t="s">
        <v>767</v>
      </c>
      <c r="D104" s="28" t="s">
        <v>169</v>
      </c>
      <c r="E104" s="20" t="s">
        <v>170</v>
      </c>
      <c r="F104" s="35">
        <v>5000</v>
      </c>
      <c r="G104" s="35">
        <v>320</v>
      </c>
      <c r="H104" s="35">
        <v>70</v>
      </c>
      <c r="I104" s="36">
        <v>0.4</v>
      </c>
      <c r="J104" s="31">
        <v>340.39</v>
      </c>
      <c r="K104" s="31">
        <v>208.5</v>
      </c>
      <c r="L104" s="31">
        <v>3.17</v>
      </c>
      <c r="M104" s="31">
        <v>6.15</v>
      </c>
      <c r="N104" s="37">
        <v>0.61253268309879849</v>
      </c>
      <c r="O104" s="31">
        <v>1892.6586121801463</v>
      </c>
      <c r="P104" s="2"/>
      <c r="Q104" s="46"/>
    </row>
    <row r="105" spans="1:17" x14ac:dyDescent="0.25">
      <c r="A105" s="2"/>
      <c r="B105" s="51" t="s">
        <v>146</v>
      </c>
      <c r="C105" s="20" t="s">
        <v>768</v>
      </c>
      <c r="D105" s="28" t="s">
        <v>169</v>
      </c>
      <c r="E105" s="20" t="s">
        <v>170</v>
      </c>
      <c r="F105" s="35">
        <v>5000</v>
      </c>
      <c r="G105" s="35">
        <v>320</v>
      </c>
      <c r="H105" s="35">
        <v>70</v>
      </c>
      <c r="I105" s="36">
        <v>0.4</v>
      </c>
      <c r="J105" s="31">
        <v>354.67</v>
      </c>
      <c r="K105" s="31">
        <v>222.68</v>
      </c>
      <c r="L105" s="31">
        <v>2.64</v>
      </c>
      <c r="M105" s="31">
        <v>3.38</v>
      </c>
      <c r="N105" s="37">
        <v>0.62785124199960529</v>
      </c>
      <c r="O105" s="31">
        <v>1939.9912741421604</v>
      </c>
      <c r="P105" s="2"/>
      <c r="Q105" s="46"/>
    </row>
    <row r="106" spans="1:17" x14ac:dyDescent="0.25">
      <c r="A106" s="2"/>
      <c r="B106" s="51" t="s">
        <v>146</v>
      </c>
      <c r="C106" s="20" t="s">
        <v>769</v>
      </c>
      <c r="D106" s="28" t="s">
        <v>169</v>
      </c>
      <c r="E106" s="20" t="s">
        <v>170</v>
      </c>
      <c r="F106" s="35">
        <v>5000</v>
      </c>
      <c r="G106" s="35">
        <v>320</v>
      </c>
      <c r="H106" s="35">
        <v>70</v>
      </c>
      <c r="I106" s="36">
        <v>0.2</v>
      </c>
      <c r="J106" s="31">
        <v>356.79</v>
      </c>
      <c r="K106" s="31">
        <v>223.11</v>
      </c>
      <c r="L106" s="31">
        <v>2.5299999999999998</v>
      </c>
      <c r="M106" s="31">
        <v>3.51</v>
      </c>
      <c r="N106" s="37">
        <v>0.62532582191204911</v>
      </c>
      <c r="O106" s="31">
        <v>1932.1880038678214</v>
      </c>
      <c r="P106" s="2"/>
      <c r="Q106" s="46"/>
    </row>
    <row r="107" spans="1:17" x14ac:dyDescent="0.25">
      <c r="A107" s="2"/>
      <c r="B107" s="51" t="s">
        <v>146</v>
      </c>
      <c r="C107" s="20" t="s">
        <v>770</v>
      </c>
      <c r="D107" s="28" t="s">
        <v>169</v>
      </c>
      <c r="E107" s="20" t="s">
        <v>170</v>
      </c>
      <c r="F107" s="35">
        <v>5000</v>
      </c>
      <c r="G107" s="35">
        <v>320</v>
      </c>
      <c r="H107" s="35">
        <v>70</v>
      </c>
      <c r="I107" s="36">
        <v>0.2</v>
      </c>
      <c r="J107" s="31">
        <v>353.99</v>
      </c>
      <c r="K107" s="31">
        <v>218.34</v>
      </c>
      <c r="L107" s="31">
        <v>2.62</v>
      </c>
      <c r="M107" s="31">
        <v>3.77</v>
      </c>
      <c r="N107" s="37">
        <v>0.61679708466340855</v>
      </c>
      <c r="O107" s="31">
        <v>1905.8351439306193</v>
      </c>
      <c r="P107" s="2"/>
      <c r="Q107" s="46"/>
    </row>
    <row r="108" spans="1:17" x14ac:dyDescent="0.25">
      <c r="A108" s="2"/>
      <c r="B108" s="51" t="s">
        <v>146</v>
      </c>
      <c r="C108" s="20" t="s">
        <v>771</v>
      </c>
      <c r="D108" s="28" t="s">
        <v>169</v>
      </c>
      <c r="E108" s="20" t="s">
        <v>170</v>
      </c>
      <c r="F108" s="35">
        <v>5000</v>
      </c>
      <c r="G108" s="35">
        <v>320</v>
      </c>
      <c r="H108" s="35">
        <v>70</v>
      </c>
      <c r="I108" s="36">
        <v>0.4</v>
      </c>
      <c r="J108" s="31">
        <v>332.81</v>
      </c>
      <c r="K108" s="31">
        <v>208.71</v>
      </c>
      <c r="L108" s="31">
        <v>6.89</v>
      </c>
      <c r="M108" s="31">
        <v>11.95</v>
      </c>
      <c r="N108" s="37">
        <v>0.62711456987470326</v>
      </c>
      <c r="O108" s="31">
        <v>1937.7150383101468</v>
      </c>
      <c r="P108" s="2"/>
      <c r="Q108" s="46"/>
    </row>
    <row r="109" spans="1:17" x14ac:dyDescent="0.25">
      <c r="A109" s="2"/>
      <c r="B109" s="51" t="s">
        <v>146</v>
      </c>
      <c r="C109" s="20" t="s">
        <v>772</v>
      </c>
      <c r="D109" s="28" t="s">
        <v>169</v>
      </c>
      <c r="E109" s="20" t="s">
        <v>170</v>
      </c>
      <c r="F109" s="35">
        <v>5000</v>
      </c>
      <c r="G109" s="35">
        <v>320</v>
      </c>
      <c r="H109" s="35">
        <v>70</v>
      </c>
      <c r="I109" s="36">
        <v>0.4</v>
      </c>
      <c r="J109" s="31">
        <v>310.20999999999998</v>
      </c>
      <c r="K109" s="31">
        <v>197.4</v>
      </c>
      <c r="L109" s="31">
        <v>3.84</v>
      </c>
      <c r="M109" s="31">
        <v>4.75</v>
      </c>
      <c r="N109" s="37">
        <v>0.63634312240095425</v>
      </c>
      <c r="O109" s="31">
        <v>1966.2302504754844</v>
      </c>
      <c r="P109" s="2"/>
      <c r="Q109" s="46"/>
    </row>
    <row r="110" spans="1:17" x14ac:dyDescent="0.25">
      <c r="A110" s="2"/>
      <c r="B110" s="51" t="s">
        <v>146</v>
      </c>
      <c r="C110" s="20" t="s">
        <v>773</v>
      </c>
      <c r="D110" s="28" t="s">
        <v>169</v>
      </c>
      <c r="E110" s="20" t="s">
        <v>170</v>
      </c>
      <c r="F110" s="35">
        <v>5000</v>
      </c>
      <c r="G110" s="35">
        <v>320</v>
      </c>
      <c r="H110" s="35">
        <v>70</v>
      </c>
      <c r="I110" s="36">
        <v>0.4</v>
      </c>
      <c r="J110" s="31">
        <v>358.33</v>
      </c>
      <c r="K110" s="31">
        <v>217.56</v>
      </c>
      <c r="L110" s="31">
        <v>3.33</v>
      </c>
      <c r="M110" s="31">
        <v>4.45</v>
      </c>
      <c r="N110" s="37">
        <v>0.60714983395194377</v>
      </c>
      <c r="O110" s="31">
        <v>1876.0262004297715</v>
      </c>
      <c r="P110" s="2"/>
      <c r="Q110" s="46"/>
    </row>
    <row r="111" spans="1:17" x14ac:dyDescent="0.25">
      <c r="A111" s="2"/>
      <c r="B111" s="51" t="s">
        <v>146</v>
      </c>
      <c r="C111" s="20" t="s">
        <v>774</v>
      </c>
      <c r="D111" s="28" t="s">
        <v>169</v>
      </c>
      <c r="E111" s="20" t="s">
        <v>170</v>
      </c>
      <c r="F111" s="35">
        <v>5000</v>
      </c>
      <c r="G111" s="35">
        <v>320</v>
      </c>
      <c r="H111" s="35">
        <v>70</v>
      </c>
      <c r="I111" s="36">
        <v>0.4</v>
      </c>
      <c r="J111" s="31">
        <v>362.25</v>
      </c>
      <c r="K111" s="31">
        <v>232.18</v>
      </c>
      <c r="L111" s="31">
        <v>2.77</v>
      </c>
      <c r="M111" s="31">
        <v>3.62</v>
      </c>
      <c r="N111" s="37">
        <v>0.64093857832988266</v>
      </c>
      <c r="O111" s="31">
        <v>1980.429703795721</v>
      </c>
      <c r="P111" s="2"/>
      <c r="Q111" s="46"/>
    </row>
    <row r="112" spans="1:17" x14ac:dyDescent="0.25">
      <c r="A112" s="2"/>
      <c r="B112" s="51" t="s">
        <v>146</v>
      </c>
      <c r="C112" s="20" t="s">
        <v>775</v>
      </c>
      <c r="D112" s="28" t="s">
        <v>169</v>
      </c>
      <c r="E112" s="20" t="s">
        <v>170</v>
      </c>
      <c r="F112" s="35">
        <v>5000</v>
      </c>
      <c r="G112" s="35">
        <v>320</v>
      </c>
      <c r="H112" s="35">
        <v>70</v>
      </c>
      <c r="I112" s="36">
        <v>0.4</v>
      </c>
      <c r="J112" s="31">
        <v>359.09</v>
      </c>
      <c r="K112" s="31">
        <v>238.69</v>
      </c>
      <c r="L112" s="31">
        <v>3.17</v>
      </c>
      <c r="M112" s="31">
        <v>3.67</v>
      </c>
      <c r="N112" s="37">
        <v>0.66470801191901752</v>
      </c>
      <c r="O112" s="31">
        <v>2053.8746389484531</v>
      </c>
      <c r="P112" s="2"/>
      <c r="Q112" s="46"/>
    </row>
    <row r="113" spans="1:17" x14ac:dyDescent="0.25">
      <c r="A113" s="2"/>
      <c r="B113" s="51" t="s">
        <v>146</v>
      </c>
      <c r="C113" s="20" t="s">
        <v>776</v>
      </c>
      <c r="D113" s="28" t="s">
        <v>169</v>
      </c>
      <c r="E113" s="20" t="s">
        <v>170</v>
      </c>
      <c r="F113" s="35">
        <v>5000</v>
      </c>
      <c r="G113" s="35">
        <v>320</v>
      </c>
      <c r="H113" s="35">
        <v>70</v>
      </c>
      <c r="I113" s="36">
        <v>0.4</v>
      </c>
      <c r="J113" s="31">
        <v>364.77</v>
      </c>
      <c r="K113" s="31">
        <v>221.92</v>
      </c>
      <c r="L113" s="31">
        <v>2.8</v>
      </c>
      <c r="M113" s="31">
        <v>3.19</v>
      </c>
      <c r="N113" s="37">
        <v>0.60838336486004885</v>
      </c>
      <c r="O113" s="31">
        <v>1879.8376752474162</v>
      </c>
      <c r="P113" s="2"/>
      <c r="Q113" s="46"/>
    </row>
    <row r="114" spans="1:17" x14ac:dyDescent="0.25">
      <c r="A114" s="2"/>
      <c r="B114" s="51" t="s">
        <v>146</v>
      </c>
      <c r="C114" s="20" t="s">
        <v>777</v>
      </c>
      <c r="D114" s="28" t="s">
        <v>169</v>
      </c>
      <c r="E114" s="20" t="s">
        <v>170</v>
      </c>
      <c r="F114" s="35">
        <v>5000</v>
      </c>
      <c r="G114" s="35">
        <v>320</v>
      </c>
      <c r="H114" s="35">
        <v>70</v>
      </c>
      <c r="I114" s="36">
        <v>0.4</v>
      </c>
      <c r="J114" s="31">
        <v>312.24</v>
      </c>
      <c r="K114" s="31">
        <v>198.73</v>
      </c>
      <c r="L114" s="31">
        <v>3.75</v>
      </c>
      <c r="M114" s="31">
        <v>5.09</v>
      </c>
      <c r="N114" s="37">
        <v>0.63646553932872141</v>
      </c>
      <c r="O114" s="31">
        <v>1966.6085053164229</v>
      </c>
      <c r="P114" s="2"/>
      <c r="Q114" s="46"/>
    </row>
    <row r="115" spans="1:17" x14ac:dyDescent="0.25">
      <c r="A115" s="2"/>
      <c r="B115" s="51" t="s">
        <v>146</v>
      </c>
      <c r="C115" s="20" t="s">
        <v>778</v>
      </c>
      <c r="D115" s="28" t="s">
        <v>169</v>
      </c>
      <c r="E115" s="20" t="s">
        <v>170</v>
      </c>
      <c r="F115" s="35">
        <v>5000</v>
      </c>
      <c r="G115" s="35">
        <v>320</v>
      </c>
      <c r="H115" s="35">
        <v>70</v>
      </c>
      <c r="I115" s="36">
        <v>0.4</v>
      </c>
      <c r="J115" s="31">
        <v>349.97</v>
      </c>
      <c r="K115" s="31">
        <v>222.06</v>
      </c>
      <c r="L115" s="31">
        <v>5.66</v>
      </c>
      <c r="M115" s="31">
        <v>8.07</v>
      </c>
      <c r="N115" s="37">
        <v>0.63451152955967649</v>
      </c>
      <c r="O115" s="31">
        <v>1960.5708300711487</v>
      </c>
      <c r="P115" s="2"/>
      <c r="Q115" s="46"/>
    </row>
    <row r="116" spans="1:17" x14ac:dyDescent="0.25">
      <c r="A116" s="2"/>
      <c r="B116" s="51" t="s">
        <v>146</v>
      </c>
      <c r="C116" s="20" t="s">
        <v>779</v>
      </c>
      <c r="D116" s="28" t="s">
        <v>169</v>
      </c>
      <c r="E116" s="20" t="s">
        <v>170</v>
      </c>
      <c r="F116" s="35">
        <v>5000</v>
      </c>
      <c r="G116" s="35">
        <v>320</v>
      </c>
      <c r="H116" s="35">
        <v>70</v>
      </c>
      <c r="I116" s="36">
        <v>0.6</v>
      </c>
      <c r="J116" s="31">
        <v>344.4</v>
      </c>
      <c r="K116" s="31">
        <v>222.71</v>
      </c>
      <c r="L116" s="31">
        <v>3.43</v>
      </c>
      <c r="M116" s="31">
        <v>4.6399999999999997</v>
      </c>
      <c r="N116" s="37">
        <v>0.64666085946573759</v>
      </c>
      <c r="O116" s="31">
        <v>1998.1109230545878</v>
      </c>
      <c r="P116" s="2"/>
      <c r="Q116" s="46"/>
    </row>
    <row r="117" spans="1:17" x14ac:dyDescent="0.25">
      <c r="A117" s="2"/>
      <c r="B117" s="51" t="s">
        <v>146</v>
      </c>
      <c r="C117" s="20" t="s">
        <v>780</v>
      </c>
      <c r="D117" s="28" t="s">
        <v>169</v>
      </c>
      <c r="E117" s="20" t="s">
        <v>170</v>
      </c>
      <c r="F117" s="35">
        <v>5000</v>
      </c>
      <c r="G117" s="35">
        <v>320</v>
      </c>
      <c r="H117" s="35">
        <v>70</v>
      </c>
      <c r="I117" s="36">
        <v>0.3</v>
      </c>
      <c r="J117" s="31">
        <v>373.05</v>
      </c>
      <c r="K117" s="31">
        <v>238.46</v>
      </c>
      <c r="L117" s="31">
        <v>2.61</v>
      </c>
      <c r="M117" s="31">
        <v>3.3</v>
      </c>
      <c r="N117" s="37">
        <v>0.63921726310146099</v>
      </c>
      <c r="O117" s="31">
        <v>1975.1110290845731</v>
      </c>
      <c r="P117" s="2"/>
      <c r="Q117" s="46"/>
    </row>
    <row r="118" spans="1:17" x14ac:dyDescent="0.25">
      <c r="A118" s="2"/>
      <c r="B118" s="51" t="s">
        <v>146</v>
      </c>
      <c r="C118" s="20" t="s">
        <v>781</v>
      </c>
      <c r="D118" s="28" t="s">
        <v>169</v>
      </c>
      <c r="E118" s="20" t="s">
        <v>170</v>
      </c>
      <c r="F118" s="35">
        <v>5000</v>
      </c>
      <c r="G118" s="35">
        <v>320</v>
      </c>
      <c r="H118" s="35">
        <v>70</v>
      </c>
      <c r="I118" s="36">
        <v>0.6</v>
      </c>
      <c r="J118" s="31">
        <v>337.8</v>
      </c>
      <c r="K118" s="31">
        <v>208.91</v>
      </c>
      <c r="L118" s="31">
        <v>5.46</v>
      </c>
      <c r="M118" s="31">
        <v>5.88</v>
      </c>
      <c r="N118" s="37">
        <v>0.6184428656009473</v>
      </c>
      <c r="O118" s="31">
        <v>1910.920425991711</v>
      </c>
      <c r="P118" s="2"/>
      <c r="Q118" s="46"/>
    </row>
    <row r="119" spans="1:17" x14ac:dyDescent="0.25">
      <c r="A119" s="2"/>
      <c r="B119" s="51" t="s">
        <v>146</v>
      </c>
      <c r="C119" s="20" t="s">
        <v>782</v>
      </c>
      <c r="D119" s="28" t="s">
        <v>169</v>
      </c>
      <c r="E119" s="20" t="s">
        <v>170</v>
      </c>
      <c r="F119" s="35">
        <v>5000</v>
      </c>
      <c r="G119" s="35">
        <v>320</v>
      </c>
      <c r="H119" s="35">
        <v>70</v>
      </c>
      <c r="I119" s="36">
        <v>0.3</v>
      </c>
      <c r="J119" s="31">
        <v>334.62</v>
      </c>
      <c r="K119" s="31">
        <v>210.96</v>
      </c>
      <c r="L119" s="31">
        <v>4.45</v>
      </c>
      <c r="M119" s="31">
        <v>5.57</v>
      </c>
      <c r="N119" s="37">
        <v>0.63044647660032282</v>
      </c>
      <c r="O119" s="31">
        <v>1948.0102635825715</v>
      </c>
      <c r="P119" s="2"/>
      <c r="Q119" s="46"/>
    </row>
    <row r="120" spans="1:17" x14ac:dyDescent="0.25">
      <c r="A120" s="2"/>
      <c r="B120" s="51" t="s">
        <v>146</v>
      </c>
      <c r="C120" s="20" t="s">
        <v>783</v>
      </c>
      <c r="D120" s="28" t="s">
        <v>169</v>
      </c>
      <c r="E120" s="20" t="s">
        <v>170</v>
      </c>
      <c r="F120" s="35">
        <v>5000</v>
      </c>
      <c r="G120" s="35">
        <v>310</v>
      </c>
      <c r="H120" s="35">
        <v>70</v>
      </c>
      <c r="I120" s="36">
        <v>0.6</v>
      </c>
      <c r="J120" s="31">
        <v>280.05</v>
      </c>
      <c r="K120" s="31">
        <v>173.82</v>
      </c>
      <c r="L120" s="31">
        <v>4.46</v>
      </c>
      <c r="M120" s="31">
        <v>4.33</v>
      </c>
      <c r="N120" s="37">
        <v>0.62067487948580602</v>
      </c>
      <c r="O120" s="31">
        <v>1917.817103374397</v>
      </c>
      <c r="P120" s="2"/>
      <c r="Q120" s="46"/>
    </row>
    <row r="121" spans="1:17" x14ac:dyDescent="0.25">
      <c r="A121" s="2"/>
      <c r="B121" s="51" t="s">
        <v>146</v>
      </c>
      <c r="C121" s="20" t="s">
        <v>784</v>
      </c>
      <c r="D121" s="28" t="s">
        <v>169</v>
      </c>
      <c r="E121" s="20" t="s">
        <v>170</v>
      </c>
      <c r="F121" s="35">
        <v>5000</v>
      </c>
      <c r="G121" s="35">
        <v>310</v>
      </c>
      <c r="H121" s="35">
        <v>70</v>
      </c>
      <c r="I121" s="36">
        <v>0.6</v>
      </c>
      <c r="J121" s="31">
        <v>263.36</v>
      </c>
      <c r="K121" s="31">
        <v>157.97</v>
      </c>
      <c r="L121" s="31">
        <v>3.08</v>
      </c>
      <c r="M121" s="31">
        <v>3.55</v>
      </c>
      <c r="N121" s="37">
        <v>0.5998253341433778</v>
      </c>
      <c r="O121" s="31">
        <v>1853.3943017162815</v>
      </c>
      <c r="P121" s="2"/>
      <c r="Q121" s="46"/>
    </row>
    <row r="122" spans="1:17" x14ac:dyDescent="0.25">
      <c r="A122" s="2"/>
      <c r="B122" s="51" t="s">
        <v>146</v>
      </c>
      <c r="C122" s="20" t="s">
        <v>785</v>
      </c>
      <c r="D122" s="28" t="s">
        <v>169</v>
      </c>
      <c r="E122" s="20" t="s">
        <v>170</v>
      </c>
      <c r="F122" s="35">
        <v>5000</v>
      </c>
      <c r="G122" s="35">
        <v>310</v>
      </c>
      <c r="H122" s="35">
        <v>70</v>
      </c>
      <c r="I122" s="36">
        <v>0.6</v>
      </c>
      <c r="J122" s="31">
        <v>266.74</v>
      </c>
      <c r="K122" s="31">
        <v>161.63</v>
      </c>
      <c r="L122" s="31">
        <v>3</v>
      </c>
      <c r="M122" s="31">
        <v>3.36</v>
      </c>
      <c r="N122" s="37">
        <v>0.60594586488715596</v>
      </c>
      <c r="O122" s="31">
        <v>1872.3060684561742</v>
      </c>
      <c r="P122" s="2"/>
      <c r="Q122" s="46"/>
    </row>
    <row r="123" spans="1:17" x14ac:dyDescent="0.25">
      <c r="A123" s="2"/>
      <c r="B123" s="51" t="s">
        <v>146</v>
      </c>
      <c r="C123" s="20" t="s">
        <v>786</v>
      </c>
      <c r="D123" s="28" t="s">
        <v>169</v>
      </c>
      <c r="E123" s="20" t="s">
        <v>170</v>
      </c>
      <c r="F123" s="35">
        <v>5000</v>
      </c>
      <c r="G123" s="35">
        <v>310</v>
      </c>
      <c r="H123" s="35">
        <v>70</v>
      </c>
      <c r="I123" s="36">
        <v>0.5</v>
      </c>
      <c r="J123" s="31">
        <v>276.92</v>
      </c>
      <c r="K123" s="31">
        <v>165.82</v>
      </c>
      <c r="L123" s="31">
        <v>3.31</v>
      </c>
      <c r="M123" s="31">
        <v>3.84</v>
      </c>
      <c r="N123" s="37">
        <v>0.59880109778997537</v>
      </c>
      <c r="O123" s="31">
        <v>1850.2295240502669</v>
      </c>
      <c r="P123" s="2"/>
      <c r="Q123" s="46"/>
    </row>
    <row r="124" spans="1:17" x14ac:dyDescent="0.25">
      <c r="A124" s="2"/>
      <c r="B124" s="51" t="s">
        <v>146</v>
      </c>
      <c r="C124" s="20" t="s">
        <v>787</v>
      </c>
      <c r="D124" s="28" t="s">
        <v>169</v>
      </c>
      <c r="E124" s="20" t="s">
        <v>170</v>
      </c>
      <c r="F124" s="35">
        <v>5000</v>
      </c>
      <c r="G124" s="35">
        <v>310</v>
      </c>
      <c r="H124" s="35">
        <v>70</v>
      </c>
      <c r="I124" s="36">
        <v>0.5</v>
      </c>
      <c r="J124" s="31">
        <v>270.51</v>
      </c>
      <c r="K124" s="31">
        <v>163.16999999999999</v>
      </c>
      <c r="L124" s="31">
        <v>3.2</v>
      </c>
      <c r="M124" s="31">
        <v>3.59</v>
      </c>
      <c r="N124" s="37">
        <v>0.60319396695131411</v>
      </c>
      <c r="O124" s="31">
        <v>1863.8030065431958</v>
      </c>
      <c r="P124" s="2"/>
      <c r="Q124" s="46"/>
    </row>
    <row r="125" spans="1:17" x14ac:dyDescent="0.25">
      <c r="A125" s="2"/>
      <c r="B125" s="51" t="s">
        <v>146</v>
      </c>
      <c r="C125" s="20" t="s">
        <v>788</v>
      </c>
      <c r="D125" s="28" t="s">
        <v>169</v>
      </c>
      <c r="E125" s="20" t="s">
        <v>170</v>
      </c>
      <c r="F125" s="35">
        <v>5000</v>
      </c>
      <c r="G125" s="35">
        <v>310</v>
      </c>
      <c r="H125" s="35">
        <v>70</v>
      </c>
      <c r="I125" s="36">
        <v>0.6</v>
      </c>
      <c r="J125" s="31">
        <v>276.07</v>
      </c>
      <c r="K125" s="31">
        <v>170.05</v>
      </c>
      <c r="L125" s="31">
        <v>3.44</v>
      </c>
      <c r="M125" s="31">
        <v>3.91</v>
      </c>
      <c r="N125" s="37">
        <v>0.61596696490020653</v>
      </c>
      <c r="O125" s="31">
        <v>1903.270165175499</v>
      </c>
      <c r="P125" s="2"/>
      <c r="Q125" s="46"/>
    </row>
    <row r="126" spans="1:17" x14ac:dyDescent="0.25">
      <c r="A126" s="2"/>
      <c r="B126" s="51" t="s">
        <v>146</v>
      </c>
      <c r="C126" s="20" t="s">
        <v>789</v>
      </c>
      <c r="D126" s="28" t="s">
        <v>169</v>
      </c>
      <c r="E126" s="20" t="s">
        <v>170</v>
      </c>
      <c r="F126" s="35">
        <v>5000</v>
      </c>
      <c r="G126" s="35">
        <v>310</v>
      </c>
      <c r="H126" s="35">
        <v>70</v>
      </c>
      <c r="I126" s="36">
        <v>0.6</v>
      </c>
      <c r="J126" s="31">
        <v>263.57</v>
      </c>
      <c r="K126" s="31">
        <v>163.75</v>
      </c>
      <c r="L126" s="31">
        <v>3.03</v>
      </c>
      <c r="M126" s="31">
        <v>3.64</v>
      </c>
      <c r="N126" s="37">
        <v>0.6212770800925751</v>
      </c>
      <c r="O126" s="31">
        <v>1919.6778370072468</v>
      </c>
      <c r="P126" s="2"/>
      <c r="Q126" s="46"/>
    </row>
    <row r="127" spans="1:17" x14ac:dyDescent="0.25">
      <c r="A127" s="2"/>
      <c r="B127" s="51" t="s">
        <v>146</v>
      </c>
      <c r="C127" s="20" t="s">
        <v>790</v>
      </c>
      <c r="D127" s="28" t="s">
        <v>169</v>
      </c>
      <c r="E127" s="20" t="s">
        <v>170</v>
      </c>
      <c r="F127" s="35">
        <v>5000</v>
      </c>
      <c r="G127" s="35">
        <v>310</v>
      </c>
      <c r="H127" s="35">
        <v>70</v>
      </c>
      <c r="I127" s="36">
        <v>0.6</v>
      </c>
      <c r="J127" s="31">
        <v>267.26</v>
      </c>
      <c r="K127" s="31">
        <v>167.81</v>
      </c>
      <c r="L127" s="31">
        <v>3.63</v>
      </c>
      <c r="M127" s="31">
        <v>3.61</v>
      </c>
      <c r="N127" s="37">
        <v>0.62789044376262815</v>
      </c>
      <c r="O127" s="31">
        <v>1940.112403277707</v>
      </c>
      <c r="P127" s="2"/>
      <c r="Q127" s="46"/>
    </row>
    <row r="128" spans="1:17" x14ac:dyDescent="0.25">
      <c r="A128" s="2"/>
      <c r="B128" s="51" t="s">
        <v>146</v>
      </c>
      <c r="C128" s="20" t="s">
        <v>791</v>
      </c>
      <c r="D128" s="28" t="s">
        <v>169</v>
      </c>
      <c r="E128" s="20" t="s">
        <v>170</v>
      </c>
      <c r="F128" s="35">
        <v>5000</v>
      </c>
      <c r="G128" s="35">
        <v>310</v>
      </c>
      <c r="H128" s="35">
        <v>70</v>
      </c>
      <c r="I128" s="36">
        <v>0.5</v>
      </c>
      <c r="J128" s="31">
        <v>249.43</v>
      </c>
      <c r="K128" s="31">
        <v>152.12</v>
      </c>
      <c r="L128" s="31">
        <v>3.44</v>
      </c>
      <c r="M128" s="31">
        <v>4.8899999999999997</v>
      </c>
      <c r="N128" s="37">
        <v>0.60987050475083193</v>
      </c>
      <c r="O128" s="31">
        <v>1884.432773924548</v>
      </c>
      <c r="P128" s="2"/>
      <c r="Q128" s="46"/>
    </row>
    <row r="129" spans="1:17" x14ac:dyDescent="0.25">
      <c r="A129" s="2"/>
      <c r="B129" s="51" t="s">
        <v>146</v>
      </c>
      <c r="C129" s="20" t="s">
        <v>792</v>
      </c>
      <c r="D129" s="28" t="s">
        <v>169</v>
      </c>
      <c r="E129" s="20" t="s">
        <v>170</v>
      </c>
      <c r="F129" s="35">
        <v>4308</v>
      </c>
      <c r="G129" s="35">
        <v>320</v>
      </c>
      <c r="H129" s="35">
        <v>70</v>
      </c>
      <c r="I129" s="36">
        <v>0.8</v>
      </c>
      <c r="J129" s="31">
        <v>338.12</v>
      </c>
      <c r="K129" s="31">
        <v>207.54</v>
      </c>
      <c r="L129" s="31">
        <v>3.04</v>
      </c>
      <c r="M129" s="31">
        <v>4.2</v>
      </c>
      <c r="N129" s="37">
        <v>0.61380574943806931</v>
      </c>
      <c r="O129" s="31">
        <v>1896.592247131196</v>
      </c>
      <c r="P129" s="2"/>
      <c r="Q129" s="46"/>
    </row>
    <row r="130" spans="1:17" x14ac:dyDescent="0.25">
      <c r="A130" s="2"/>
      <c r="B130" s="51" t="s">
        <v>146</v>
      </c>
      <c r="C130" s="20" t="s">
        <v>793</v>
      </c>
      <c r="D130" s="28" t="s">
        <v>169</v>
      </c>
      <c r="E130" s="20" t="s">
        <v>170</v>
      </c>
      <c r="F130" s="35">
        <v>5000</v>
      </c>
      <c r="G130" s="35">
        <v>310</v>
      </c>
      <c r="H130" s="35">
        <v>70</v>
      </c>
      <c r="I130" s="36">
        <v>0.7</v>
      </c>
      <c r="J130" s="31">
        <v>266.08</v>
      </c>
      <c r="K130" s="31">
        <v>166.62</v>
      </c>
      <c r="L130" s="31">
        <v>3.24</v>
      </c>
      <c r="M130" s="31">
        <v>4.53</v>
      </c>
      <c r="N130" s="37">
        <v>0.62620264582080587</v>
      </c>
      <c r="O130" s="31">
        <v>1934.8972932952497</v>
      </c>
      <c r="P130" s="2"/>
      <c r="Q130" s="46"/>
    </row>
    <row r="131" spans="1:17" x14ac:dyDescent="0.25">
      <c r="A131" s="2"/>
      <c r="B131" s="51" t="s">
        <v>146</v>
      </c>
      <c r="C131" s="20" t="s">
        <v>794</v>
      </c>
      <c r="D131" s="28" t="s">
        <v>169</v>
      </c>
      <c r="E131" s="20" t="s">
        <v>170</v>
      </c>
      <c r="F131" s="35">
        <v>5000</v>
      </c>
      <c r="G131" s="35">
        <v>310</v>
      </c>
      <c r="H131" s="35">
        <v>70</v>
      </c>
      <c r="I131" s="36">
        <v>0.6</v>
      </c>
      <c r="J131" s="31">
        <v>284.67</v>
      </c>
      <c r="K131" s="31">
        <v>175.4</v>
      </c>
      <c r="L131" s="31">
        <v>3.44</v>
      </c>
      <c r="M131" s="31">
        <v>3.83</v>
      </c>
      <c r="N131" s="37">
        <v>0.61615203569044863</v>
      </c>
      <c r="O131" s="31">
        <v>1903.8420135595602</v>
      </c>
      <c r="P131" s="2"/>
      <c r="Q131" s="46"/>
    </row>
    <row r="132" spans="1:17" x14ac:dyDescent="0.25">
      <c r="A132" s="2"/>
      <c r="B132" s="51" t="s">
        <v>146</v>
      </c>
      <c r="C132" s="20" t="s">
        <v>795</v>
      </c>
      <c r="D132" s="28" t="s">
        <v>169</v>
      </c>
      <c r="E132" s="20" t="s">
        <v>170</v>
      </c>
      <c r="F132" s="35">
        <v>5000</v>
      </c>
      <c r="G132" s="35">
        <v>310</v>
      </c>
      <c r="H132" s="35">
        <v>70</v>
      </c>
      <c r="I132" s="36">
        <v>0.6</v>
      </c>
      <c r="J132" s="31">
        <v>288.27999999999997</v>
      </c>
      <c r="K132" s="31">
        <v>174.96</v>
      </c>
      <c r="L132" s="31">
        <v>3.78</v>
      </c>
      <c r="M132" s="31">
        <v>3.39</v>
      </c>
      <c r="N132" s="37">
        <v>0.6069099486610241</v>
      </c>
      <c r="O132" s="31">
        <v>1875.2849812682116</v>
      </c>
      <c r="P132" s="2"/>
      <c r="Q132" s="46"/>
    </row>
    <row r="133" spans="1:17" x14ac:dyDescent="0.25">
      <c r="A133" s="2"/>
      <c r="B133" s="51" t="s">
        <v>146</v>
      </c>
      <c r="C133" s="20" t="s">
        <v>796</v>
      </c>
      <c r="D133" s="28" t="s">
        <v>169</v>
      </c>
      <c r="E133" s="20" t="s">
        <v>170</v>
      </c>
      <c r="F133" s="35">
        <v>5000</v>
      </c>
      <c r="G133" s="35">
        <v>310</v>
      </c>
      <c r="H133" s="35">
        <v>70</v>
      </c>
      <c r="I133" s="36">
        <v>0.6</v>
      </c>
      <c r="J133" s="31">
        <v>282.44</v>
      </c>
      <c r="K133" s="31">
        <v>168.23</v>
      </c>
      <c r="L133" s="31">
        <v>2.98</v>
      </c>
      <c r="M133" s="31">
        <v>3.18</v>
      </c>
      <c r="N133" s="37">
        <v>0.59563093046310722</v>
      </c>
      <c r="O133" s="31">
        <v>1840.4340557286503</v>
      </c>
      <c r="P133" s="2"/>
      <c r="Q133" s="46"/>
    </row>
    <row r="134" spans="1:17" x14ac:dyDescent="0.25">
      <c r="A134" s="2"/>
      <c r="B134" s="51" t="s">
        <v>146</v>
      </c>
      <c r="C134" s="20" t="s">
        <v>797</v>
      </c>
      <c r="D134" s="28" t="s">
        <v>169</v>
      </c>
      <c r="E134" s="20" t="s">
        <v>170</v>
      </c>
      <c r="F134" s="35">
        <v>4829</v>
      </c>
      <c r="G134" s="35">
        <v>310</v>
      </c>
      <c r="H134" s="35">
        <v>70</v>
      </c>
      <c r="I134" s="36">
        <v>0.8</v>
      </c>
      <c r="J134" s="31">
        <v>278.27</v>
      </c>
      <c r="K134" s="31">
        <v>171.68</v>
      </c>
      <c r="L134" s="31">
        <v>3.13</v>
      </c>
      <c r="M134" s="31">
        <v>4.0599999999999996</v>
      </c>
      <c r="N134" s="37">
        <v>0.61695475617206319</v>
      </c>
      <c r="O134" s="31">
        <v>1906.3223315484963</v>
      </c>
      <c r="P134" s="2"/>
      <c r="Q134" s="46"/>
    </row>
    <row r="135" spans="1:17" x14ac:dyDescent="0.25">
      <c r="A135" s="2"/>
      <c r="B135" s="51" t="s">
        <v>146</v>
      </c>
      <c r="C135" s="20" t="s">
        <v>798</v>
      </c>
      <c r="D135" s="28" t="s">
        <v>169</v>
      </c>
      <c r="E135" s="20" t="s">
        <v>170</v>
      </c>
      <c r="F135" s="35">
        <v>5000</v>
      </c>
      <c r="G135" s="35">
        <v>310</v>
      </c>
      <c r="H135" s="35">
        <v>70</v>
      </c>
      <c r="I135" s="36">
        <v>0.5</v>
      </c>
      <c r="J135" s="31">
        <v>278.52999999999997</v>
      </c>
      <c r="K135" s="31">
        <v>173.83</v>
      </c>
      <c r="L135" s="31">
        <v>2.7</v>
      </c>
      <c r="M135" s="31">
        <v>3.17</v>
      </c>
      <c r="N135" s="37">
        <v>0.6240979427709763</v>
      </c>
      <c r="O135" s="31">
        <v>1928.3939923886119</v>
      </c>
      <c r="P135" s="2"/>
      <c r="Q135" s="46"/>
    </row>
    <row r="136" spans="1:17" x14ac:dyDescent="0.25">
      <c r="A136" s="2"/>
      <c r="B136" s="51" t="s">
        <v>146</v>
      </c>
      <c r="C136" s="20" t="s">
        <v>799</v>
      </c>
      <c r="D136" s="28" t="s">
        <v>169</v>
      </c>
      <c r="E136" s="20" t="s">
        <v>170</v>
      </c>
      <c r="F136" s="35">
        <v>5000</v>
      </c>
      <c r="G136" s="35">
        <v>310</v>
      </c>
      <c r="H136" s="35">
        <v>70</v>
      </c>
      <c r="I136" s="36">
        <v>0.5</v>
      </c>
      <c r="J136" s="31">
        <v>273.67</v>
      </c>
      <c r="K136" s="31">
        <v>172.16</v>
      </c>
      <c r="L136" s="31">
        <v>2.66</v>
      </c>
      <c r="M136" s="31">
        <v>3.61</v>
      </c>
      <c r="N136" s="37">
        <v>0.62907881755398831</v>
      </c>
      <c r="O136" s="31">
        <v>1943.7843475718928</v>
      </c>
      <c r="P136" s="2"/>
      <c r="Q136" s="46"/>
    </row>
    <row r="137" spans="1:17" x14ac:dyDescent="0.25">
      <c r="A137" s="2"/>
      <c r="B137" s="51" t="s">
        <v>146</v>
      </c>
      <c r="C137" s="20" t="s">
        <v>800</v>
      </c>
      <c r="D137" s="28" t="s">
        <v>169</v>
      </c>
      <c r="E137" s="20" t="s">
        <v>170</v>
      </c>
      <c r="F137" s="35">
        <v>5000</v>
      </c>
      <c r="G137" s="35">
        <v>310</v>
      </c>
      <c r="H137" s="35">
        <v>70</v>
      </c>
      <c r="I137" s="36">
        <v>0.5</v>
      </c>
      <c r="J137" s="31">
        <v>266.52</v>
      </c>
      <c r="K137" s="31">
        <v>168.9</v>
      </c>
      <c r="L137" s="31">
        <v>2.95</v>
      </c>
      <c r="M137" s="31">
        <v>4</v>
      </c>
      <c r="N137" s="37">
        <v>0.63372354795137331</v>
      </c>
      <c r="O137" s="31">
        <v>1958.1360535794688</v>
      </c>
      <c r="P137" s="2"/>
      <c r="Q137" s="46"/>
    </row>
    <row r="138" spans="1:17" x14ac:dyDescent="0.25">
      <c r="A138" s="2"/>
      <c r="B138" s="51" t="s">
        <v>146</v>
      </c>
      <c r="C138" s="20" t="s">
        <v>801</v>
      </c>
      <c r="D138" s="28" t="s">
        <v>169</v>
      </c>
      <c r="E138" s="20" t="s">
        <v>170</v>
      </c>
      <c r="F138" s="35">
        <v>5000</v>
      </c>
      <c r="G138" s="35">
        <v>310</v>
      </c>
      <c r="H138" s="35">
        <v>70</v>
      </c>
      <c r="I138" s="36">
        <v>0.9</v>
      </c>
      <c r="J138" s="31">
        <v>257.22000000000003</v>
      </c>
      <c r="K138" s="31">
        <v>157.04</v>
      </c>
      <c r="L138" s="31">
        <v>3.39</v>
      </c>
      <c r="M138" s="31">
        <v>4</v>
      </c>
      <c r="N138" s="37">
        <v>0.61052795272529348</v>
      </c>
      <c r="O138" s="31">
        <v>1886.4642158463571</v>
      </c>
      <c r="P138" s="2"/>
      <c r="Q138" s="46"/>
    </row>
    <row r="139" spans="1:17" x14ac:dyDescent="0.25">
      <c r="A139" s="2"/>
      <c r="B139" s="51" t="s">
        <v>146</v>
      </c>
      <c r="C139" s="20" t="s">
        <v>802</v>
      </c>
      <c r="D139" s="28" t="s">
        <v>169</v>
      </c>
      <c r="E139" s="20" t="s">
        <v>170</v>
      </c>
      <c r="F139" s="35">
        <v>3722</v>
      </c>
      <c r="G139" s="35">
        <v>310</v>
      </c>
      <c r="H139" s="35">
        <v>70</v>
      </c>
      <c r="I139" s="36">
        <v>0.9</v>
      </c>
      <c r="J139" s="31">
        <v>269.43</v>
      </c>
      <c r="K139" s="31">
        <v>168.19</v>
      </c>
      <c r="L139" s="31">
        <v>3.04</v>
      </c>
      <c r="M139" s="31">
        <v>3.97</v>
      </c>
      <c r="N139" s="37">
        <v>0.62424377389303343</v>
      </c>
      <c r="O139" s="31">
        <v>1928.8445945143449</v>
      </c>
      <c r="P139" s="2"/>
      <c r="Q139" s="46"/>
    </row>
    <row r="140" spans="1:17" x14ac:dyDescent="0.25">
      <c r="A140" s="2"/>
      <c r="B140" s="51" t="s">
        <v>146</v>
      </c>
      <c r="C140" s="20" t="s">
        <v>803</v>
      </c>
      <c r="D140" s="28" t="s">
        <v>169</v>
      </c>
      <c r="E140" s="20" t="s">
        <v>170</v>
      </c>
      <c r="F140" s="35">
        <v>5000</v>
      </c>
      <c r="G140" s="35">
        <v>310</v>
      </c>
      <c r="H140" s="35">
        <v>70</v>
      </c>
      <c r="I140" s="36">
        <v>0.8</v>
      </c>
      <c r="J140" s="31">
        <v>267.36</v>
      </c>
      <c r="K140" s="31">
        <v>169.41</v>
      </c>
      <c r="L140" s="31">
        <v>3.37</v>
      </c>
      <c r="M140" s="31">
        <v>4.91</v>
      </c>
      <c r="N140" s="37">
        <v>0.63364003590664264</v>
      </c>
      <c r="O140" s="31">
        <v>1957.878010547576</v>
      </c>
      <c r="P140" s="2"/>
      <c r="Q140" s="46"/>
    </row>
    <row r="141" spans="1:17" x14ac:dyDescent="0.25">
      <c r="A141" s="2"/>
      <c r="B141" s="51" t="s">
        <v>146</v>
      </c>
      <c r="C141" s="20" t="s">
        <v>804</v>
      </c>
      <c r="D141" s="28" t="s">
        <v>169</v>
      </c>
      <c r="E141" s="20" t="s">
        <v>170</v>
      </c>
      <c r="F141" s="35">
        <v>5000</v>
      </c>
      <c r="G141" s="35">
        <v>310</v>
      </c>
      <c r="H141" s="35">
        <v>70</v>
      </c>
      <c r="I141" s="36">
        <v>0.8</v>
      </c>
      <c r="J141" s="31">
        <v>267.31</v>
      </c>
      <c r="K141" s="31">
        <v>165.36</v>
      </c>
      <c r="L141" s="31">
        <v>2.85</v>
      </c>
      <c r="M141" s="31">
        <v>3.21</v>
      </c>
      <c r="N141" s="37">
        <v>0.61860760914294266</v>
      </c>
      <c r="O141" s="31">
        <v>1911.429465414687</v>
      </c>
      <c r="P141" s="2"/>
      <c r="Q141" s="46"/>
    </row>
    <row r="142" spans="1:17" x14ac:dyDescent="0.25">
      <c r="A142" s="2"/>
      <c r="B142" s="51" t="s">
        <v>146</v>
      </c>
      <c r="C142" s="20" t="s">
        <v>805</v>
      </c>
      <c r="D142" s="28" t="s">
        <v>169</v>
      </c>
      <c r="E142" s="20" t="s">
        <v>170</v>
      </c>
      <c r="F142" s="35">
        <v>4978</v>
      </c>
      <c r="G142" s="35">
        <v>310</v>
      </c>
      <c r="H142" s="35">
        <v>70</v>
      </c>
      <c r="I142" s="36">
        <v>1</v>
      </c>
      <c r="J142" s="31">
        <v>260.61</v>
      </c>
      <c r="K142" s="31">
        <v>162.41</v>
      </c>
      <c r="L142" s="31">
        <v>3.76</v>
      </c>
      <c r="M142" s="31">
        <v>5.28</v>
      </c>
      <c r="N142" s="37">
        <v>0.62319174245040476</v>
      </c>
      <c r="O142" s="31">
        <v>1925.5939330800811</v>
      </c>
      <c r="P142" s="2"/>
      <c r="Q142" s="46"/>
    </row>
    <row r="143" spans="1:17" x14ac:dyDescent="0.25">
      <c r="A143" s="2"/>
      <c r="B143" s="51" t="s">
        <v>146</v>
      </c>
      <c r="C143" s="20" t="s">
        <v>806</v>
      </c>
      <c r="D143" s="28" t="s">
        <v>169</v>
      </c>
      <c r="E143" s="20" t="s">
        <v>170</v>
      </c>
      <c r="F143" s="35">
        <v>5000</v>
      </c>
      <c r="G143" s="35">
        <v>310</v>
      </c>
      <c r="H143" s="35">
        <v>70</v>
      </c>
      <c r="I143" s="36">
        <v>0.7</v>
      </c>
      <c r="J143" s="31">
        <v>275.01</v>
      </c>
      <c r="K143" s="31">
        <v>168.45</v>
      </c>
      <c r="L143" s="31">
        <v>3.48</v>
      </c>
      <c r="M143" s="31">
        <v>3.59</v>
      </c>
      <c r="N143" s="37">
        <v>0.61252318097523728</v>
      </c>
      <c r="O143" s="31">
        <v>1892.6292516635758</v>
      </c>
      <c r="P143" s="2"/>
      <c r="Q143" s="46"/>
    </row>
    <row r="144" spans="1:17" x14ac:dyDescent="0.25">
      <c r="A144" s="2"/>
      <c r="B144" s="51" t="s">
        <v>146</v>
      </c>
      <c r="C144" s="20" t="s">
        <v>807</v>
      </c>
      <c r="D144" s="28" t="s">
        <v>169</v>
      </c>
      <c r="E144" s="20" t="s">
        <v>170</v>
      </c>
      <c r="F144" s="35">
        <v>5000</v>
      </c>
      <c r="G144" s="35">
        <v>310</v>
      </c>
      <c r="H144" s="35">
        <v>70</v>
      </c>
      <c r="I144" s="36">
        <v>0.6</v>
      </c>
      <c r="J144" s="31">
        <v>273.02</v>
      </c>
      <c r="K144" s="31">
        <v>167.46</v>
      </c>
      <c r="L144" s="31">
        <v>3.05</v>
      </c>
      <c r="M144" s="31">
        <v>3.33</v>
      </c>
      <c r="N144" s="37">
        <v>0.61336165848655788</v>
      </c>
      <c r="O144" s="31">
        <v>1895.2200549410302</v>
      </c>
      <c r="P144" s="2"/>
      <c r="Q144" s="46"/>
    </row>
    <row r="145" spans="1:2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44"/>
      <c r="N145" s="2"/>
      <c r="O145" s="2"/>
      <c r="P145" s="2"/>
    </row>
    <row r="147" spans="1:25" ht="18" x14ac:dyDescent="0.25">
      <c r="B147" s="38" t="s">
        <v>853</v>
      </c>
    </row>
    <row r="148" spans="1:25" ht="18" x14ac:dyDescent="0.25">
      <c r="B148" s="38" t="s">
        <v>177</v>
      </c>
    </row>
    <row r="149" spans="1:25" ht="18" x14ac:dyDescent="0.25">
      <c r="B149" s="38" t="s">
        <v>178</v>
      </c>
    </row>
    <row r="151" spans="1:25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25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 t="s">
        <v>191</v>
      </c>
      <c r="K152" s="42" t="s">
        <v>192</v>
      </c>
      <c r="L152" s="42" t="s">
        <v>192</v>
      </c>
      <c r="M152" s="42" t="s">
        <v>193</v>
      </c>
      <c r="N152" s="42"/>
      <c r="T152" s="88"/>
      <c r="U152" s="42"/>
      <c r="V152" s="42"/>
      <c r="W152" s="42"/>
      <c r="X152" s="42"/>
      <c r="Y152" s="42"/>
    </row>
    <row r="153" spans="1:25" x14ac:dyDescent="0.25">
      <c r="A153" s="42" t="s">
        <v>194</v>
      </c>
      <c r="B153" s="42"/>
      <c r="C153" s="42"/>
      <c r="D153" s="42"/>
      <c r="E153" s="42"/>
      <c r="F153" s="42"/>
      <c r="G153" s="42"/>
      <c r="H153" s="42"/>
      <c r="I153" s="42" t="s">
        <v>195</v>
      </c>
      <c r="J153" s="23" t="s">
        <v>196</v>
      </c>
      <c r="K153" s="23" t="s">
        <v>197</v>
      </c>
      <c r="L153" s="23" t="s">
        <v>198</v>
      </c>
      <c r="M153" s="23" t="s">
        <v>199</v>
      </c>
      <c r="N153" s="42"/>
      <c r="T153" s="88"/>
      <c r="U153" s="42"/>
      <c r="V153" s="42"/>
      <c r="W153" s="42"/>
      <c r="X153" s="42"/>
      <c r="Y153" s="42"/>
    </row>
    <row r="154" spans="1:25" x14ac:dyDescent="0.25">
      <c r="A154" s="23"/>
      <c r="B154" s="23" t="s">
        <v>200</v>
      </c>
      <c r="C154" s="23" t="s">
        <v>201</v>
      </c>
      <c r="D154" s="23" t="s">
        <v>202</v>
      </c>
      <c r="E154" s="23" t="s">
        <v>203</v>
      </c>
      <c r="F154" s="23" t="s">
        <v>204</v>
      </c>
      <c r="G154" s="42"/>
      <c r="H154" s="42"/>
      <c r="I154" s="23" t="s">
        <v>196</v>
      </c>
      <c r="J154" s="82"/>
      <c r="K154" s="82"/>
      <c r="L154" s="82"/>
      <c r="M154" s="83"/>
      <c r="N154" s="42"/>
      <c r="T154" s="88"/>
      <c r="U154" s="42"/>
      <c r="V154" s="42"/>
      <c r="W154" s="42"/>
      <c r="X154" s="42"/>
      <c r="Y154" s="42"/>
    </row>
    <row r="155" spans="1:25" x14ac:dyDescent="0.25">
      <c r="A155" s="23" t="s">
        <v>205</v>
      </c>
      <c r="B155" s="84">
        <v>121316450.23404935</v>
      </c>
      <c r="C155" s="84">
        <v>1</v>
      </c>
      <c r="D155" s="84">
        <v>121316450.23404935</v>
      </c>
      <c r="E155" s="85">
        <v>38059.436906791125</v>
      </c>
      <c r="F155" s="83">
        <v>0</v>
      </c>
      <c r="G155" s="42"/>
      <c r="H155" s="42"/>
      <c r="I155" s="23" t="s">
        <v>197</v>
      </c>
      <c r="J155" s="88">
        <v>0.36122729999999997</v>
      </c>
      <c r="K155" s="82"/>
      <c r="L155" s="82"/>
      <c r="M155" s="82"/>
      <c r="N155" s="42"/>
      <c r="T155" s="88"/>
      <c r="U155" s="42"/>
      <c r="V155" s="42"/>
      <c r="W155" s="42"/>
      <c r="X155" s="42"/>
      <c r="Y155" s="42"/>
    </row>
    <row r="156" spans="1:25" x14ac:dyDescent="0.25">
      <c r="A156" s="23" t="s">
        <v>206</v>
      </c>
      <c r="B156" s="84">
        <v>51633.963295628782</v>
      </c>
      <c r="C156" s="84">
        <v>3</v>
      </c>
      <c r="D156" s="84">
        <v>17211.321098542929</v>
      </c>
      <c r="E156" s="85">
        <v>5.3995413496583389</v>
      </c>
      <c r="F156" s="83">
        <v>1.5419766729636297E-3</v>
      </c>
      <c r="G156" s="42"/>
      <c r="H156" s="42"/>
      <c r="I156" s="23" t="s">
        <v>198</v>
      </c>
      <c r="J156" s="88">
        <v>0.90392930000000005</v>
      </c>
      <c r="K156" s="88">
        <v>0.98486450000000003</v>
      </c>
      <c r="L156" s="82"/>
      <c r="M156" s="82"/>
      <c r="N156" s="42"/>
      <c r="T156" s="88"/>
      <c r="U156" s="42"/>
      <c r="V156" s="42"/>
      <c r="W156" s="42"/>
      <c r="X156" s="42"/>
      <c r="Y156" s="42"/>
    </row>
    <row r="157" spans="1:25" x14ac:dyDescent="0.25">
      <c r="A157" s="23" t="s">
        <v>207</v>
      </c>
      <c r="B157" s="86">
        <v>427132.02434326889</v>
      </c>
      <c r="C157" s="86">
        <v>134</v>
      </c>
      <c r="D157" s="86">
        <v>3187.552420472156</v>
      </c>
      <c r="E157" s="87"/>
      <c r="F157" s="82"/>
      <c r="G157" s="42"/>
      <c r="H157" s="42"/>
      <c r="I157" s="23" t="s">
        <v>199</v>
      </c>
      <c r="J157" s="90">
        <v>7.2499999999999995E-4</v>
      </c>
      <c r="K157" s="88">
        <v>0.81578249999999997</v>
      </c>
      <c r="L157" s="88">
        <v>0.79257069999999996</v>
      </c>
      <c r="M157" s="82"/>
      <c r="N157" s="42"/>
      <c r="T157" s="88"/>
      <c r="U157" s="42"/>
      <c r="V157" s="42"/>
      <c r="W157" s="42"/>
      <c r="X157" s="42"/>
      <c r="Y157" s="42"/>
    </row>
    <row r="158" spans="1:25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T158" s="88"/>
      <c r="X158" s="7"/>
    </row>
    <row r="159" spans="1:25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25" x14ac:dyDescent="0.25">
      <c r="A160" s="42"/>
      <c r="B160" s="42"/>
      <c r="C160" s="42"/>
      <c r="D160" s="42"/>
      <c r="E160" s="42"/>
      <c r="F160" s="42"/>
      <c r="G160" s="42"/>
      <c r="H160" s="42"/>
      <c r="I160" s="88"/>
      <c r="J160" s="42"/>
      <c r="K160" s="42"/>
      <c r="L160" s="42"/>
      <c r="M160" s="42"/>
      <c r="N160" s="42"/>
    </row>
    <row r="161" spans="1:14" x14ac:dyDescent="0.25">
      <c r="A161" s="42"/>
      <c r="B161" s="42"/>
      <c r="C161" s="42"/>
      <c r="D161" s="42"/>
      <c r="E161" s="42"/>
      <c r="F161" s="42"/>
      <c r="G161" s="42"/>
      <c r="H161" s="42"/>
      <c r="I161" s="88"/>
      <c r="J161" s="42"/>
      <c r="K161" s="42"/>
      <c r="L161" s="42"/>
      <c r="M161" s="42"/>
      <c r="N161" s="42"/>
    </row>
    <row r="162" spans="1:14" x14ac:dyDescent="0.25">
      <c r="A162" s="42"/>
      <c r="B162" s="42"/>
      <c r="C162" s="42"/>
      <c r="D162" s="42"/>
      <c r="E162" s="42"/>
      <c r="F162" s="42"/>
      <c r="G162" s="42"/>
      <c r="H162" s="42"/>
      <c r="I162" s="88"/>
      <c r="J162" s="42"/>
      <c r="K162" s="42"/>
      <c r="L162" s="42"/>
      <c r="M162" s="42"/>
      <c r="N162" s="42"/>
    </row>
    <row r="163" spans="1:14" x14ac:dyDescent="0.25">
      <c r="A163" s="42"/>
      <c r="B163" s="42"/>
      <c r="C163" s="42"/>
      <c r="D163" s="42"/>
      <c r="E163" s="42"/>
      <c r="F163" s="42"/>
      <c r="G163" s="42"/>
      <c r="H163" s="42"/>
      <c r="I163" s="88"/>
      <c r="J163" s="42"/>
      <c r="K163" s="42"/>
      <c r="L163" s="42"/>
      <c r="M163" s="42"/>
      <c r="N163" s="42"/>
    </row>
    <row r="164" spans="1:14" x14ac:dyDescent="0.25">
      <c r="A164" s="42"/>
      <c r="B164" s="42"/>
      <c r="C164" s="42"/>
      <c r="D164" s="42"/>
      <c r="E164" s="42"/>
      <c r="F164" s="42"/>
      <c r="G164" s="42"/>
      <c r="H164" s="42"/>
      <c r="I164" s="88"/>
      <c r="J164" s="42"/>
      <c r="K164" s="42"/>
      <c r="L164" s="42"/>
      <c r="M164" s="42"/>
      <c r="N164" s="42"/>
    </row>
    <row r="165" spans="1:14" x14ac:dyDescent="0.25">
      <c r="A165" s="42"/>
      <c r="B165" s="42"/>
      <c r="C165" s="42"/>
      <c r="D165" s="42"/>
      <c r="E165" s="42"/>
      <c r="F165" s="42"/>
      <c r="G165" s="42"/>
      <c r="H165" s="42"/>
      <c r="I165" s="88"/>
      <c r="J165" s="42"/>
      <c r="K165" s="42"/>
      <c r="L165" s="42"/>
      <c r="M165" s="42"/>
      <c r="N165" s="42"/>
    </row>
    <row r="166" spans="1:14" x14ac:dyDescent="0.25">
      <c r="I166" s="88"/>
    </row>
  </sheetData>
  <phoneticPr fontId="26" type="noConversion"/>
  <pageMargins left="0.7" right="0.7" top="0.78740157499999996" bottom="0.78740157499999996" header="0.3" footer="0.3"/>
  <pageSetup paperSize="9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2"/>
  <sheetViews>
    <sheetView workbookViewId="0"/>
  </sheetViews>
  <sheetFormatPr defaultRowHeight="15" x14ac:dyDescent="0.25"/>
  <cols>
    <col min="2" max="2" width="20.28515625" customWidth="1"/>
    <col min="3" max="3" width="12.42578125" customWidth="1"/>
    <col min="4" max="4" width="15.5703125" customWidth="1"/>
    <col min="16" max="16" width="7" customWidth="1"/>
    <col min="17" max="18" width="6.140625" customWidth="1"/>
    <col min="19" max="19" width="5.5703125" customWidth="1"/>
  </cols>
  <sheetData>
    <row r="1" spans="1:4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41" ht="60" x14ac:dyDescent="0.25">
      <c r="A2" s="2"/>
      <c r="B2" s="42" t="s">
        <v>139</v>
      </c>
      <c r="C2" s="21" t="s">
        <v>179</v>
      </c>
      <c r="D2" s="21" t="s">
        <v>159</v>
      </c>
      <c r="E2" s="21" t="s">
        <v>160</v>
      </c>
      <c r="F2" s="21" t="s">
        <v>161</v>
      </c>
      <c r="G2" s="21" t="s">
        <v>162</v>
      </c>
      <c r="H2" s="21" t="s">
        <v>163</v>
      </c>
      <c r="I2" s="21" t="s">
        <v>208</v>
      </c>
      <c r="J2" s="21" t="s">
        <v>165</v>
      </c>
      <c r="K2" s="21" t="s">
        <v>166</v>
      </c>
      <c r="L2" s="21" t="s">
        <v>167</v>
      </c>
      <c r="M2" s="21" t="s">
        <v>168</v>
      </c>
      <c r="N2" s="21" t="s">
        <v>180</v>
      </c>
      <c r="O2" s="25"/>
      <c r="P2" s="21" t="s">
        <v>160</v>
      </c>
      <c r="Q2" s="21" t="s">
        <v>161</v>
      </c>
      <c r="R2" s="21" t="s">
        <v>162</v>
      </c>
      <c r="S2" s="21" t="s">
        <v>163</v>
      </c>
      <c r="T2" s="21" t="s">
        <v>208</v>
      </c>
      <c r="U2" s="21" t="s">
        <v>165</v>
      </c>
      <c r="V2" s="21" t="s">
        <v>166</v>
      </c>
      <c r="W2" s="21" t="s">
        <v>167</v>
      </c>
      <c r="X2" s="21" t="s">
        <v>168</v>
      </c>
      <c r="Y2" s="21" t="s">
        <v>180</v>
      </c>
      <c r="Z2" s="21" t="s">
        <v>209</v>
      </c>
      <c r="AA2" s="21" t="s">
        <v>210</v>
      </c>
      <c r="AB2" s="21" t="s">
        <v>211</v>
      </c>
      <c r="AC2" s="21" t="s">
        <v>212</v>
      </c>
      <c r="AD2" s="21" t="s">
        <v>213</v>
      </c>
      <c r="AE2" s="47" t="s">
        <v>214</v>
      </c>
      <c r="AF2" s="22" t="s">
        <v>215</v>
      </c>
      <c r="AG2" s="22" t="s">
        <v>216</v>
      </c>
      <c r="AH2" s="2"/>
    </row>
    <row r="3" spans="1:41" x14ac:dyDescent="0.25">
      <c r="A3" s="2"/>
      <c r="B3" s="23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"/>
      <c r="AI3" s="26" t="s">
        <v>143</v>
      </c>
      <c r="AJ3" s="60"/>
      <c r="AK3" s="23"/>
      <c r="AL3" s="42" t="s">
        <v>217</v>
      </c>
      <c r="AM3" s="42"/>
      <c r="AN3" s="42"/>
      <c r="AO3" s="42"/>
    </row>
    <row r="4" spans="1:41" x14ac:dyDescent="0.25">
      <c r="A4" s="2"/>
      <c r="B4" s="26" t="s">
        <v>143</v>
      </c>
      <c r="C4" s="27" t="s">
        <v>671</v>
      </c>
      <c r="D4" s="28" t="s">
        <v>169</v>
      </c>
      <c r="E4" s="20" t="s">
        <v>218</v>
      </c>
      <c r="F4" s="33">
        <v>5000</v>
      </c>
      <c r="G4" s="33">
        <v>480</v>
      </c>
      <c r="H4" s="33">
        <v>70</v>
      </c>
      <c r="I4" s="33">
        <v>0.8</v>
      </c>
      <c r="J4" s="33">
        <v>277.75</v>
      </c>
      <c r="K4" s="33">
        <v>181.15</v>
      </c>
      <c r="L4" s="33">
        <v>3.24</v>
      </c>
      <c r="M4" s="52">
        <v>4.71</v>
      </c>
      <c r="N4" s="54">
        <f t="shared" ref="N4:N12" si="0">K4/J4</f>
        <v>0.65220522052205221</v>
      </c>
      <c r="O4" s="25"/>
      <c r="P4" s="20" t="s">
        <v>170</v>
      </c>
      <c r="Q4" s="33">
        <v>5000</v>
      </c>
      <c r="R4" s="33">
        <v>320</v>
      </c>
      <c r="S4" s="33">
        <v>70</v>
      </c>
      <c r="T4" s="33">
        <v>0.5</v>
      </c>
      <c r="U4" s="33">
        <v>311.95</v>
      </c>
      <c r="V4" s="33">
        <v>197.58</v>
      </c>
      <c r="W4" s="33">
        <v>3.03</v>
      </c>
      <c r="X4" s="52">
        <v>3.57</v>
      </c>
      <c r="Y4" s="54">
        <f t="shared" ref="Y4:Y12" si="1">V4/U4</f>
        <v>0.63337073248918108</v>
      </c>
      <c r="Z4" s="29">
        <v>1.0297369093119453</v>
      </c>
      <c r="AA4" s="20">
        <v>0.60460000000000003</v>
      </c>
      <c r="AB4" s="20" t="s">
        <v>219</v>
      </c>
      <c r="AC4" s="20">
        <v>4</v>
      </c>
      <c r="AD4" s="58">
        <v>61.037405501510591</v>
      </c>
      <c r="AE4" s="58">
        <v>38.962594498489409</v>
      </c>
      <c r="AF4" s="42">
        <f>0.01*AE4</f>
        <v>0.38962594498489411</v>
      </c>
      <c r="AG4" s="16">
        <f>LN(AF4/(1-AF4))</f>
        <v>-0.4488848107219896</v>
      </c>
      <c r="AH4" s="2"/>
      <c r="AI4" s="61" t="s">
        <v>173</v>
      </c>
      <c r="AJ4" s="32">
        <f>MIN(AE4:AE12)</f>
        <v>38.582148997585634</v>
      </c>
      <c r="AK4" s="23"/>
      <c r="AL4" s="42" t="s">
        <v>220</v>
      </c>
      <c r="AM4" s="42"/>
      <c r="AN4" s="42"/>
      <c r="AO4" s="42"/>
    </row>
    <row r="5" spans="1:41" x14ac:dyDescent="0.25">
      <c r="A5" s="2"/>
      <c r="B5" s="26" t="s">
        <v>143</v>
      </c>
      <c r="C5" s="27" t="s">
        <v>672</v>
      </c>
      <c r="D5" s="28" t="s">
        <v>169</v>
      </c>
      <c r="E5" s="20" t="s">
        <v>218</v>
      </c>
      <c r="F5" s="33">
        <v>5000</v>
      </c>
      <c r="G5" s="33">
        <v>480</v>
      </c>
      <c r="H5" s="33">
        <v>70</v>
      </c>
      <c r="I5" s="33">
        <v>0.8</v>
      </c>
      <c r="J5" s="33">
        <v>261.67</v>
      </c>
      <c r="K5" s="33">
        <v>169.42</v>
      </c>
      <c r="L5" s="33">
        <v>4.03</v>
      </c>
      <c r="M5" s="52">
        <v>5.57</v>
      </c>
      <c r="N5" s="54">
        <f t="shared" si="0"/>
        <v>0.64745672029655665</v>
      </c>
      <c r="O5" s="25"/>
      <c r="P5" s="20" t="s">
        <v>170</v>
      </c>
      <c r="Q5" s="33">
        <v>5000</v>
      </c>
      <c r="R5" s="33">
        <v>320</v>
      </c>
      <c r="S5" s="33">
        <v>70</v>
      </c>
      <c r="T5" s="33">
        <v>0.5</v>
      </c>
      <c r="U5" s="33">
        <v>295.64999999999998</v>
      </c>
      <c r="V5" s="33">
        <v>187.04</v>
      </c>
      <c r="W5" s="33">
        <v>3.48</v>
      </c>
      <c r="X5" s="52">
        <v>3.77</v>
      </c>
      <c r="Y5" s="54">
        <f t="shared" si="1"/>
        <v>0.63263994588195505</v>
      </c>
      <c r="Z5" s="29">
        <v>1.0234205483087948</v>
      </c>
      <c r="AA5" s="20">
        <v>0.60460000000000003</v>
      </c>
      <c r="AB5" s="20" t="s">
        <v>219</v>
      </c>
      <c r="AC5" s="20">
        <v>4</v>
      </c>
      <c r="AD5" s="58">
        <v>60.915559932900209</v>
      </c>
      <c r="AE5" s="58">
        <v>39.084440067099791</v>
      </c>
      <c r="AF5" s="42">
        <f t="shared" ref="AF5:AF12" si="2">0.01*AE5</f>
        <v>0.3908444006709979</v>
      </c>
      <c r="AG5" s="16">
        <f t="shared" ref="AG5:AG12" si="3">LN(AF5/(1-AF5))</f>
        <v>-0.4437642062613486</v>
      </c>
      <c r="AH5" s="2"/>
      <c r="AI5" s="63">
        <v>0.05</v>
      </c>
      <c r="AJ5" s="32">
        <f>PERCENTILE(AE4:AE12,0.05)</f>
        <v>38.597328272526624</v>
      </c>
      <c r="AK5" s="23"/>
      <c r="AL5" s="42"/>
      <c r="AM5" s="42"/>
      <c r="AN5" s="42"/>
      <c r="AO5" s="42"/>
    </row>
    <row r="6" spans="1:41" x14ac:dyDescent="0.25">
      <c r="A6" s="2"/>
      <c r="B6" s="26" t="s">
        <v>143</v>
      </c>
      <c r="C6" s="27" t="s">
        <v>673</v>
      </c>
      <c r="D6" s="28" t="s">
        <v>169</v>
      </c>
      <c r="E6" s="20" t="s">
        <v>218</v>
      </c>
      <c r="F6" s="33">
        <v>5000</v>
      </c>
      <c r="G6" s="33">
        <v>480</v>
      </c>
      <c r="H6" s="33">
        <v>70</v>
      </c>
      <c r="I6" s="33">
        <v>0.6</v>
      </c>
      <c r="J6" s="33">
        <v>247.63</v>
      </c>
      <c r="K6" s="33">
        <v>160.4</v>
      </c>
      <c r="L6" s="33">
        <v>4.58</v>
      </c>
      <c r="M6" s="52">
        <v>8.07</v>
      </c>
      <c r="N6" s="54">
        <f t="shared" si="0"/>
        <v>0.64774058070508422</v>
      </c>
      <c r="O6" s="25"/>
      <c r="P6" s="20" t="s">
        <v>170</v>
      </c>
      <c r="Q6" s="33">
        <v>5000</v>
      </c>
      <c r="R6" s="33">
        <v>320</v>
      </c>
      <c r="S6" s="33">
        <v>70</v>
      </c>
      <c r="T6" s="33">
        <v>0.4</v>
      </c>
      <c r="U6" s="33">
        <v>285.56</v>
      </c>
      <c r="V6" s="33">
        <v>184.22</v>
      </c>
      <c r="W6" s="33">
        <v>3.88</v>
      </c>
      <c r="X6" s="52">
        <v>4.71</v>
      </c>
      <c r="Y6" s="54">
        <f t="shared" si="1"/>
        <v>0.64511836391651489</v>
      </c>
      <c r="Z6" s="29">
        <v>1.0040647064713053</v>
      </c>
      <c r="AA6" s="20">
        <v>0.60460000000000003</v>
      </c>
      <c r="AB6" s="20" t="s">
        <v>219</v>
      </c>
      <c r="AC6" s="20">
        <v>4</v>
      </c>
      <c r="AD6" s="58">
        <v>60.539495488897721</v>
      </c>
      <c r="AE6" s="58">
        <v>39.460504511102279</v>
      </c>
      <c r="AF6" s="42">
        <f t="shared" si="2"/>
        <v>0.39460504511102279</v>
      </c>
      <c r="AG6" s="16">
        <f t="shared" si="3"/>
        <v>-0.42799568414920131</v>
      </c>
      <c r="AH6" s="2"/>
      <c r="AI6" s="61" t="s">
        <v>171</v>
      </c>
      <c r="AJ6" s="32">
        <f>AVERAGE(AE4:AE12)</f>
        <v>39.020565757875794</v>
      </c>
      <c r="AK6" s="23"/>
      <c r="AL6" s="42"/>
      <c r="AM6" s="42"/>
      <c r="AN6" s="42"/>
      <c r="AO6" s="42"/>
    </row>
    <row r="7" spans="1:41" x14ac:dyDescent="0.25">
      <c r="A7" s="2"/>
      <c r="B7" s="26" t="s">
        <v>143</v>
      </c>
      <c r="C7" s="27" t="s">
        <v>674</v>
      </c>
      <c r="D7" s="28" t="s">
        <v>169</v>
      </c>
      <c r="E7" s="20" t="s">
        <v>218</v>
      </c>
      <c r="F7" s="33">
        <v>5000</v>
      </c>
      <c r="G7" s="33">
        <v>480</v>
      </c>
      <c r="H7" s="33">
        <v>70</v>
      </c>
      <c r="I7" s="33">
        <v>0.6</v>
      </c>
      <c r="J7" s="33">
        <v>268.8</v>
      </c>
      <c r="K7" s="33">
        <v>170.31</v>
      </c>
      <c r="L7" s="33">
        <v>4.17</v>
      </c>
      <c r="M7" s="52">
        <v>6.9</v>
      </c>
      <c r="N7" s="54">
        <f t="shared" si="0"/>
        <v>0.63359374999999996</v>
      </c>
      <c r="O7" s="25"/>
      <c r="P7" s="20" t="s">
        <v>170</v>
      </c>
      <c r="Q7" s="33">
        <v>5000</v>
      </c>
      <c r="R7" s="33">
        <v>320</v>
      </c>
      <c r="S7" s="33">
        <v>70</v>
      </c>
      <c r="T7" s="33">
        <v>0.4</v>
      </c>
      <c r="U7" s="33">
        <v>298.89999999999998</v>
      </c>
      <c r="V7" s="33">
        <v>186.89</v>
      </c>
      <c r="W7" s="33">
        <v>3.66</v>
      </c>
      <c r="X7" s="52">
        <v>4.87</v>
      </c>
      <c r="Y7" s="54">
        <f t="shared" si="1"/>
        <v>0.62525928404148545</v>
      </c>
      <c r="Z7" s="29">
        <v>1.013329615683022</v>
      </c>
      <c r="AA7" s="20">
        <v>0.60460000000000003</v>
      </c>
      <c r="AB7" s="20" t="s">
        <v>219</v>
      </c>
      <c r="AC7" s="20">
        <v>4</v>
      </c>
      <c r="AD7" s="58">
        <v>60.720012432098827</v>
      </c>
      <c r="AE7" s="58">
        <v>39.279987567901173</v>
      </c>
      <c r="AF7" s="42">
        <f t="shared" si="2"/>
        <v>0.39279987567901176</v>
      </c>
      <c r="AG7" s="16">
        <f t="shared" si="3"/>
        <v>-0.4355581708453099</v>
      </c>
      <c r="AH7" s="2"/>
      <c r="AI7" s="63">
        <v>0.95</v>
      </c>
      <c r="AJ7" s="32">
        <f>PERCENTILE(AE4:AE12,0.95)</f>
        <v>39.388297733821837</v>
      </c>
      <c r="AK7" s="23"/>
      <c r="AL7" s="42"/>
      <c r="AM7" s="42"/>
      <c r="AN7" s="42"/>
      <c r="AO7" s="42"/>
    </row>
    <row r="8" spans="1:41" x14ac:dyDescent="0.25">
      <c r="A8" s="2"/>
      <c r="B8" s="26" t="s">
        <v>143</v>
      </c>
      <c r="C8" s="27" t="s">
        <v>675</v>
      </c>
      <c r="D8" s="28" t="s">
        <v>169</v>
      </c>
      <c r="E8" s="20" t="s">
        <v>218</v>
      </c>
      <c r="F8" s="33">
        <v>5000</v>
      </c>
      <c r="G8" s="33">
        <v>480</v>
      </c>
      <c r="H8" s="33">
        <v>70</v>
      </c>
      <c r="I8" s="33">
        <v>0.6</v>
      </c>
      <c r="J8" s="33">
        <v>256.7</v>
      </c>
      <c r="K8" s="33">
        <v>165.27</v>
      </c>
      <c r="L8" s="33">
        <v>3.82</v>
      </c>
      <c r="M8" s="52">
        <v>8.02</v>
      </c>
      <c r="N8" s="54">
        <f t="shared" si="0"/>
        <v>0.6438254772107519</v>
      </c>
      <c r="O8" s="25"/>
      <c r="P8" s="20" t="s">
        <v>170</v>
      </c>
      <c r="Q8" s="33">
        <v>5000</v>
      </c>
      <c r="R8" s="33">
        <v>320</v>
      </c>
      <c r="S8" s="33">
        <v>70</v>
      </c>
      <c r="T8" s="33">
        <v>0.2</v>
      </c>
      <c r="U8" s="33">
        <v>293.95999999999998</v>
      </c>
      <c r="V8" s="33">
        <v>186.47</v>
      </c>
      <c r="W8" s="33">
        <v>3.51</v>
      </c>
      <c r="X8" s="52">
        <v>4.68</v>
      </c>
      <c r="Y8" s="54">
        <f t="shared" si="1"/>
        <v>0.63433800517077155</v>
      </c>
      <c r="Z8" s="29">
        <v>1.0149564931671187</v>
      </c>
      <c r="AA8" s="20">
        <v>0.60460000000000003</v>
      </c>
      <c r="AB8" s="20" t="s">
        <v>219</v>
      </c>
      <c r="AC8" s="20">
        <v>4</v>
      </c>
      <c r="AD8" s="58">
        <v>60.751613461421947</v>
      </c>
      <c r="AE8" s="58">
        <v>39.248386538578053</v>
      </c>
      <c r="AF8" s="42">
        <f t="shared" si="2"/>
        <v>0.39248386538578056</v>
      </c>
      <c r="AG8" s="16">
        <f t="shared" si="3"/>
        <v>-0.43688330481761017</v>
      </c>
      <c r="AH8" s="2"/>
      <c r="AI8" s="61" t="s">
        <v>174</v>
      </c>
      <c r="AJ8" s="32">
        <f>MAX(AE4:AE12)</f>
        <v>39.460504511102279</v>
      </c>
      <c r="AK8" s="23"/>
      <c r="AL8" s="42"/>
      <c r="AM8" s="42"/>
      <c r="AN8" s="42"/>
      <c r="AO8" s="42"/>
    </row>
    <row r="9" spans="1:41" x14ac:dyDescent="0.25">
      <c r="A9" s="2"/>
      <c r="B9" s="26" t="s">
        <v>143</v>
      </c>
      <c r="C9" s="27" t="s">
        <v>676</v>
      </c>
      <c r="D9" s="28" t="s">
        <v>169</v>
      </c>
      <c r="E9" s="20" t="s">
        <v>218</v>
      </c>
      <c r="F9" s="33">
        <v>5000</v>
      </c>
      <c r="G9" s="33">
        <v>480</v>
      </c>
      <c r="H9" s="33">
        <v>70</v>
      </c>
      <c r="I9" s="33">
        <v>0.6</v>
      </c>
      <c r="J9" s="33">
        <v>306.85000000000002</v>
      </c>
      <c r="K9" s="33">
        <v>202.65</v>
      </c>
      <c r="L9" s="33">
        <v>1.9</v>
      </c>
      <c r="M9" s="52">
        <v>2.99</v>
      </c>
      <c r="N9" s="54">
        <f t="shared" si="0"/>
        <v>0.66042040084731946</v>
      </c>
      <c r="O9" s="25"/>
      <c r="P9" s="20" t="s">
        <v>170</v>
      </c>
      <c r="Q9" s="33">
        <v>5000</v>
      </c>
      <c r="R9" s="33">
        <v>320</v>
      </c>
      <c r="S9" s="33">
        <v>70</v>
      </c>
      <c r="T9" s="33">
        <v>0.4</v>
      </c>
      <c r="U9" s="33">
        <v>331.86</v>
      </c>
      <c r="V9" s="33">
        <v>208.81</v>
      </c>
      <c r="W9" s="33">
        <v>2.2200000000000002</v>
      </c>
      <c r="X9" s="52">
        <v>3.32</v>
      </c>
      <c r="Y9" s="54">
        <f t="shared" si="1"/>
        <v>0.62921111311999034</v>
      </c>
      <c r="Z9" s="29">
        <v>1.0496006619663398</v>
      </c>
      <c r="AA9" s="20">
        <v>0.60460000000000003</v>
      </c>
      <c r="AB9" s="20" t="s">
        <v>219</v>
      </c>
      <c r="AC9" s="20">
        <v>4</v>
      </c>
      <c r="AD9" s="58">
        <v>61.417851002414366</v>
      </c>
      <c r="AE9" s="58">
        <v>38.582148997585634</v>
      </c>
      <c r="AF9" s="42">
        <f t="shared" si="2"/>
        <v>0.38582148997585636</v>
      </c>
      <c r="AG9" s="16">
        <f t="shared" si="3"/>
        <v>-0.46491081753663233</v>
      </c>
      <c r="AH9" s="2"/>
      <c r="AI9" s="61" t="s">
        <v>172</v>
      </c>
      <c r="AJ9" s="32">
        <f>STDEVA(AE4:AE12)</f>
        <v>0.29202208974884841</v>
      </c>
      <c r="AK9" s="23"/>
      <c r="AL9" s="42"/>
      <c r="AM9" s="42"/>
      <c r="AN9" s="42"/>
      <c r="AO9" s="42"/>
    </row>
    <row r="10" spans="1:41" x14ac:dyDescent="0.25">
      <c r="A10" s="2"/>
      <c r="B10" s="26" t="s">
        <v>143</v>
      </c>
      <c r="C10" s="27" t="s">
        <v>688</v>
      </c>
      <c r="D10" s="28" t="s">
        <v>169</v>
      </c>
      <c r="E10" s="20" t="s">
        <v>218</v>
      </c>
      <c r="F10" s="33">
        <v>5000</v>
      </c>
      <c r="G10" s="33">
        <v>480</v>
      </c>
      <c r="H10" s="33">
        <v>70</v>
      </c>
      <c r="I10" s="33">
        <v>0.9</v>
      </c>
      <c r="J10" s="33">
        <v>322.04000000000002</v>
      </c>
      <c r="K10" s="33">
        <v>214.81</v>
      </c>
      <c r="L10" s="33">
        <v>1.68</v>
      </c>
      <c r="M10" s="52">
        <v>2.96</v>
      </c>
      <c r="N10" s="54">
        <f t="shared" si="0"/>
        <v>0.66702894050428518</v>
      </c>
      <c r="O10" s="25"/>
      <c r="P10" s="20" t="s">
        <v>170</v>
      </c>
      <c r="Q10" s="33">
        <v>5000</v>
      </c>
      <c r="R10" s="33">
        <v>320</v>
      </c>
      <c r="S10" s="33">
        <v>120</v>
      </c>
      <c r="T10" s="33">
        <v>0.6</v>
      </c>
      <c r="U10" s="33">
        <v>316.83999999999997</v>
      </c>
      <c r="V10" s="33">
        <v>205.87</v>
      </c>
      <c r="W10" s="33">
        <v>2.06</v>
      </c>
      <c r="X10" s="52">
        <v>2.7</v>
      </c>
      <c r="Y10" s="54">
        <f t="shared" si="1"/>
        <v>0.64976013129655352</v>
      </c>
      <c r="Z10" s="29">
        <v>1.0265772065350838</v>
      </c>
      <c r="AA10" s="20">
        <v>0.60460000000000003</v>
      </c>
      <c r="AB10" s="20" t="s">
        <v>219</v>
      </c>
      <c r="AC10" s="20">
        <v>4</v>
      </c>
      <c r="AD10" s="58">
        <v>60.976506491999125</v>
      </c>
      <c r="AE10" s="58">
        <v>39.023493508000875</v>
      </c>
      <c r="AF10" s="42">
        <f t="shared" si="2"/>
        <v>0.39023493508000878</v>
      </c>
      <c r="AG10" s="16">
        <f t="shared" si="3"/>
        <v>-0.44632478811056159</v>
      </c>
      <c r="AH10" s="2"/>
      <c r="AI10" s="23"/>
      <c r="AJ10" s="23"/>
      <c r="AK10" s="23"/>
      <c r="AL10" s="42"/>
      <c r="AM10" s="42"/>
      <c r="AN10" s="42"/>
      <c r="AO10" s="42"/>
    </row>
    <row r="11" spans="1:41" x14ac:dyDescent="0.25">
      <c r="A11" s="2"/>
      <c r="B11" s="26" t="s">
        <v>143</v>
      </c>
      <c r="C11" s="27" t="s">
        <v>689</v>
      </c>
      <c r="D11" s="28" t="s">
        <v>169</v>
      </c>
      <c r="E11" s="20" t="s">
        <v>218</v>
      </c>
      <c r="F11" s="33">
        <v>5000</v>
      </c>
      <c r="G11" s="33">
        <v>480</v>
      </c>
      <c r="H11" s="33">
        <v>70</v>
      </c>
      <c r="I11" s="33">
        <v>0.7</v>
      </c>
      <c r="J11" s="33">
        <v>323.11</v>
      </c>
      <c r="K11" s="33">
        <v>214.5</v>
      </c>
      <c r="L11" s="33">
        <v>1.63</v>
      </c>
      <c r="M11" s="52">
        <v>2.85</v>
      </c>
      <c r="N11" s="54">
        <f t="shared" si="0"/>
        <v>0.66386060474760911</v>
      </c>
      <c r="O11" s="25"/>
      <c r="P11" s="20" t="s">
        <v>170</v>
      </c>
      <c r="Q11" s="33">
        <v>5000</v>
      </c>
      <c r="R11" s="33">
        <v>320</v>
      </c>
      <c r="S11" s="33">
        <v>120</v>
      </c>
      <c r="T11" s="33">
        <v>0.5</v>
      </c>
      <c r="U11" s="33">
        <v>332.21</v>
      </c>
      <c r="V11" s="33">
        <v>213.75</v>
      </c>
      <c r="W11" s="33">
        <v>2.2400000000000002</v>
      </c>
      <c r="X11" s="52">
        <v>3.06</v>
      </c>
      <c r="Y11" s="54">
        <f t="shared" si="1"/>
        <v>0.64341831973751551</v>
      </c>
      <c r="Z11" s="29">
        <v>1.0317713754535822</v>
      </c>
      <c r="AA11" s="20">
        <v>0.60460000000000003</v>
      </c>
      <c r="AB11" s="20" t="s">
        <v>219</v>
      </c>
      <c r="AC11" s="20">
        <v>4</v>
      </c>
      <c r="AD11" s="58">
        <v>61.076561052813219</v>
      </c>
      <c r="AE11" s="58">
        <v>38.923438947186781</v>
      </c>
      <c r="AF11" s="42">
        <f t="shared" si="2"/>
        <v>0.38923438947186784</v>
      </c>
      <c r="AG11" s="16">
        <f t="shared" si="3"/>
        <v>-0.45053156362379043</v>
      </c>
      <c r="AH11" s="2"/>
      <c r="AI11" s="42"/>
      <c r="AJ11" s="42"/>
      <c r="AK11" s="42"/>
      <c r="AL11" s="42"/>
      <c r="AM11" s="42"/>
      <c r="AN11" s="42"/>
      <c r="AO11" s="42"/>
    </row>
    <row r="12" spans="1:41" x14ac:dyDescent="0.25">
      <c r="A12" s="2"/>
      <c r="B12" s="26" t="s">
        <v>143</v>
      </c>
      <c r="C12" s="27" t="s">
        <v>690</v>
      </c>
      <c r="D12" s="28" t="s">
        <v>169</v>
      </c>
      <c r="E12" s="20" t="s">
        <v>218</v>
      </c>
      <c r="F12" s="33">
        <v>5000</v>
      </c>
      <c r="G12" s="33">
        <v>480</v>
      </c>
      <c r="H12" s="33">
        <v>70</v>
      </c>
      <c r="I12" s="33">
        <v>0.8</v>
      </c>
      <c r="J12" s="33">
        <v>327.74</v>
      </c>
      <c r="K12" s="33">
        <v>220.46</v>
      </c>
      <c r="L12" s="33">
        <v>1.68</v>
      </c>
      <c r="M12" s="52">
        <v>2.58</v>
      </c>
      <c r="N12" s="54">
        <f t="shared" si="0"/>
        <v>0.6726673582718008</v>
      </c>
      <c r="O12" s="25"/>
      <c r="P12" s="20" t="s">
        <v>170</v>
      </c>
      <c r="Q12" s="33">
        <v>5000</v>
      </c>
      <c r="R12" s="33">
        <v>320</v>
      </c>
      <c r="S12" s="33">
        <v>120</v>
      </c>
      <c r="T12" s="33">
        <v>0.5</v>
      </c>
      <c r="U12" s="33">
        <v>304.58</v>
      </c>
      <c r="V12" s="33">
        <v>195.57</v>
      </c>
      <c r="W12" s="33">
        <v>2.6</v>
      </c>
      <c r="X12" s="52">
        <v>3.52</v>
      </c>
      <c r="Y12" s="54">
        <f t="shared" si="1"/>
        <v>0.64209731433449346</v>
      </c>
      <c r="Z12" s="29">
        <v>1.047609674195557</v>
      </c>
      <c r="AA12" s="20">
        <v>0.60460000000000003</v>
      </c>
      <c r="AB12" s="20" t="s">
        <v>219</v>
      </c>
      <c r="AC12" s="20">
        <v>4</v>
      </c>
      <c r="AD12" s="58">
        <v>61.379902815061897</v>
      </c>
      <c r="AE12" s="58">
        <v>38.620097184938103</v>
      </c>
      <c r="AF12" s="42">
        <f t="shared" si="2"/>
        <v>0.38620097184938107</v>
      </c>
      <c r="AG12" s="16">
        <f t="shared" si="3"/>
        <v>-0.46330967242015419</v>
      </c>
      <c r="AH12" s="2"/>
      <c r="AI12" s="42"/>
      <c r="AJ12" s="42"/>
      <c r="AK12" s="42"/>
      <c r="AL12" s="42"/>
      <c r="AM12" s="42"/>
      <c r="AN12" s="42"/>
      <c r="AO12" s="42"/>
    </row>
    <row r="13" spans="1:41" x14ac:dyDescent="0.25">
      <c r="A13" s="2"/>
      <c r="B13" s="23"/>
      <c r="C13" s="45"/>
      <c r="D13" s="23"/>
      <c r="E13" s="23"/>
      <c r="F13" s="49"/>
      <c r="G13" s="49"/>
      <c r="H13" s="49"/>
      <c r="I13" s="49"/>
      <c r="J13" s="49"/>
      <c r="K13" s="49"/>
      <c r="L13" s="49"/>
      <c r="M13" s="49"/>
      <c r="N13" s="55"/>
      <c r="O13" s="25"/>
      <c r="P13" s="24"/>
      <c r="Q13" s="49"/>
      <c r="R13" s="49"/>
      <c r="S13" s="49"/>
      <c r="T13" s="49"/>
      <c r="U13" s="49"/>
      <c r="V13" s="49"/>
      <c r="W13" s="49"/>
      <c r="X13" s="53"/>
      <c r="Y13" s="55"/>
      <c r="Z13" s="55"/>
      <c r="AA13" s="24"/>
      <c r="AB13" s="24"/>
      <c r="AC13" s="24"/>
      <c r="AD13" s="59"/>
      <c r="AE13" s="59"/>
      <c r="AF13" s="59"/>
      <c r="AG13" s="59"/>
      <c r="AH13" s="2"/>
      <c r="AI13" s="34" t="s">
        <v>175</v>
      </c>
      <c r="AJ13" s="64"/>
      <c r="AK13" s="23"/>
      <c r="AL13" s="42" t="s">
        <v>221</v>
      </c>
      <c r="AM13" s="42"/>
      <c r="AN13" s="42"/>
      <c r="AO13" s="42"/>
    </row>
    <row r="14" spans="1:41" x14ac:dyDescent="0.25">
      <c r="A14" s="2"/>
      <c r="B14" s="34" t="s">
        <v>175</v>
      </c>
      <c r="C14" s="27" t="s">
        <v>691</v>
      </c>
      <c r="D14" s="28" t="s">
        <v>169</v>
      </c>
      <c r="E14" s="20" t="s">
        <v>218</v>
      </c>
      <c r="F14" s="33">
        <v>5000</v>
      </c>
      <c r="G14" s="33">
        <v>480</v>
      </c>
      <c r="H14" s="33">
        <v>70</v>
      </c>
      <c r="I14" s="33">
        <v>0.7</v>
      </c>
      <c r="J14" s="33">
        <v>321.83999999999997</v>
      </c>
      <c r="K14" s="33">
        <v>216.17</v>
      </c>
      <c r="L14" s="33">
        <v>1.74</v>
      </c>
      <c r="M14" s="52">
        <v>1.89</v>
      </c>
      <c r="N14" s="54">
        <f t="shared" ref="N14:N22" si="4">K14/J14</f>
        <v>0.67166915237385039</v>
      </c>
      <c r="O14" s="25"/>
      <c r="P14" s="20" t="s">
        <v>170</v>
      </c>
      <c r="Q14" s="33">
        <v>5000</v>
      </c>
      <c r="R14" s="33">
        <v>320</v>
      </c>
      <c r="S14" s="33">
        <v>70</v>
      </c>
      <c r="T14" s="33">
        <v>0.4</v>
      </c>
      <c r="U14" s="33">
        <v>332.56</v>
      </c>
      <c r="V14" s="33">
        <v>208.45</v>
      </c>
      <c r="W14" s="33">
        <v>3.39</v>
      </c>
      <c r="X14" s="52">
        <v>3.72</v>
      </c>
      <c r="Y14" s="54">
        <f t="shared" ref="Y14:Y22" si="5">V14/U14</f>
        <v>0.62680418571084917</v>
      </c>
      <c r="Z14" s="29">
        <v>1.0715773246027713</v>
      </c>
      <c r="AA14" s="20">
        <v>0.60460000000000003</v>
      </c>
      <c r="AB14" s="20" t="s">
        <v>219</v>
      </c>
      <c r="AC14" s="20">
        <v>4</v>
      </c>
      <c r="AD14" s="58">
        <v>61.834053380108742</v>
      </c>
      <c r="AE14" s="58">
        <v>38.165946619891258</v>
      </c>
      <c r="AF14" s="42">
        <f>0.01*AE14</f>
        <v>0.38165946619891261</v>
      </c>
      <c r="AG14" s="16">
        <f>LN(AF14/(1-AF14))</f>
        <v>-0.48251056997906083</v>
      </c>
      <c r="AH14" s="2"/>
      <c r="AI14" s="61" t="s">
        <v>173</v>
      </c>
      <c r="AJ14" s="32">
        <f>MIN(AE14:AE22)</f>
        <v>38.165946619891258</v>
      </c>
      <c r="AK14" s="23"/>
      <c r="AL14" s="42" t="s">
        <v>222</v>
      </c>
      <c r="AM14" s="42"/>
      <c r="AN14" s="42"/>
      <c r="AO14" s="42"/>
    </row>
    <row r="15" spans="1:41" x14ac:dyDescent="0.25">
      <c r="A15" s="2"/>
      <c r="B15" s="34" t="s">
        <v>175</v>
      </c>
      <c r="C15" s="27" t="s">
        <v>692</v>
      </c>
      <c r="D15" s="28" t="s">
        <v>169</v>
      </c>
      <c r="E15" s="20" t="s">
        <v>218</v>
      </c>
      <c r="F15" s="33">
        <v>5000</v>
      </c>
      <c r="G15" s="33">
        <v>480</v>
      </c>
      <c r="H15" s="33">
        <v>70</v>
      </c>
      <c r="I15" s="33">
        <v>0.9</v>
      </c>
      <c r="J15" s="33">
        <v>326.02</v>
      </c>
      <c r="K15" s="33">
        <v>218.14</v>
      </c>
      <c r="L15" s="33">
        <v>1.7</v>
      </c>
      <c r="M15" s="52">
        <v>2.3199999999999998</v>
      </c>
      <c r="N15" s="54">
        <f t="shared" si="4"/>
        <v>0.66910005521133675</v>
      </c>
      <c r="O15" s="25"/>
      <c r="P15" s="20" t="s">
        <v>170</v>
      </c>
      <c r="Q15" s="33">
        <v>5000</v>
      </c>
      <c r="R15" s="33">
        <v>320</v>
      </c>
      <c r="S15" s="33">
        <v>70</v>
      </c>
      <c r="T15" s="33">
        <v>0.5</v>
      </c>
      <c r="U15" s="33">
        <v>349.5</v>
      </c>
      <c r="V15" s="33">
        <v>221.35</v>
      </c>
      <c r="W15" s="33">
        <v>2.93</v>
      </c>
      <c r="X15" s="52">
        <v>3.57</v>
      </c>
      <c r="Y15" s="54">
        <f t="shared" si="5"/>
        <v>0.6333333333333333</v>
      </c>
      <c r="Z15" s="29">
        <v>1.0564737713863213</v>
      </c>
      <c r="AA15" s="20">
        <v>0.60460000000000003</v>
      </c>
      <c r="AB15" s="20" t="s">
        <v>219</v>
      </c>
      <c r="AC15" s="20">
        <v>4</v>
      </c>
      <c r="AD15" s="58">
        <v>61.548540701532986</v>
      </c>
      <c r="AE15" s="58">
        <v>38.451459298467014</v>
      </c>
      <c r="AF15" s="42">
        <f t="shared" ref="AF15:AF69" si="6">0.01*AE15</f>
        <v>0.38451459298467017</v>
      </c>
      <c r="AG15" s="16">
        <f t="shared" ref="AG15:AG69" si="7">LN(AF15/(1-AF15))</f>
        <v>-0.47042949481723667</v>
      </c>
      <c r="AH15" s="2"/>
      <c r="AI15" s="63">
        <v>0.05</v>
      </c>
      <c r="AJ15" s="32">
        <f>PERCENTILE(AE14:AE22,0.05)</f>
        <v>38.222334013901097</v>
      </c>
      <c r="AK15" s="23"/>
      <c r="AL15" s="42"/>
      <c r="AM15" s="42"/>
      <c r="AN15" s="42"/>
      <c r="AO15" s="42"/>
    </row>
    <row r="16" spans="1:41" x14ac:dyDescent="0.25">
      <c r="A16" s="2"/>
      <c r="B16" s="34" t="s">
        <v>175</v>
      </c>
      <c r="C16" s="27" t="s">
        <v>693</v>
      </c>
      <c r="D16" s="28" t="s">
        <v>169</v>
      </c>
      <c r="E16" s="20" t="s">
        <v>218</v>
      </c>
      <c r="F16" s="33">
        <v>5000</v>
      </c>
      <c r="G16" s="33">
        <v>480</v>
      </c>
      <c r="H16" s="33">
        <v>70</v>
      </c>
      <c r="I16" s="33">
        <v>0.8</v>
      </c>
      <c r="J16" s="33">
        <v>315.66000000000003</v>
      </c>
      <c r="K16" s="33">
        <v>209.29</v>
      </c>
      <c r="L16" s="33">
        <v>2.0699999999999998</v>
      </c>
      <c r="M16" s="52">
        <v>2.82</v>
      </c>
      <c r="N16" s="54">
        <f t="shared" si="4"/>
        <v>0.66302350630425133</v>
      </c>
      <c r="O16" s="25"/>
      <c r="P16" s="20" t="s">
        <v>170</v>
      </c>
      <c r="Q16" s="33">
        <v>5000</v>
      </c>
      <c r="R16" s="33">
        <v>320</v>
      </c>
      <c r="S16" s="33">
        <v>70</v>
      </c>
      <c r="T16" s="33">
        <v>0.5</v>
      </c>
      <c r="U16" s="33">
        <v>341.17</v>
      </c>
      <c r="V16" s="33">
        <v>214.44</v>
      </c>
      <c r="W16" s="33">
        <v>2.65</v>
      </c>
      <c r="X16" s="52">
        <v>2.8</v>
      </c>
      <c r="Y16" s="54">
        <f t="shared" si="5"/>
        <v>0.6285429551250109</v>
      </c>
      <c r="Z16" s="29">
        <v>1.0548579073205626</v>
      </c>
      <c r="AA16" s="20">
        <v>0.60460000000000003</v>
      </c>
      <c r="AB16" s="20" t="s">
        <v>219</v>
      </c>
      <c r="AC16" s="20">
        <v>4</v>
      </c>
      <c r="AD16" s="58">
        <v>61.517858909856358</v>
      </c>
      <c r="AE16" s="58">
        <v>38.482141090143642</v>
      </c>
      <c r="AF16" s="42">
        <f t="shared" si="6"/>
        <v>0.38482141090143646</v>
      </c>
      <c r="AG16" s="16">
        <f t="shared" si="7"/>
        <v>-0.46913325555064661</v>
      </c>
      <c r="AH16" s="2"/>
      <c r="AI16" s="61" t="s">
        <v>171</v>
      </c>
      <c r="AJ16" s="32">
        <f>AVERAGE(AE14:AE22)</f>
        <v>38.520057487580033</v>
      </c>
      <c r="AK16" s="23"/>
      <c r="AL16" s="42"/>
      <c r="AM16" s="42"/>
      <c r="AN16" s="42"/>
      <c r="AO16" s="42"/>
    </row>
    <row r="17" spans="1:41" x14ac:dyDescent="0.25">
      <c r="A17" s="2"/>
      <c r="B17" s="34" t="s">
        <v>175</v>
      </c>
      <c r="C17" s="27" t="s">
        <v>694</v>
      </c>
      <c r="D17" s="28" t="s">
        <v>169</v>
      </c>
      <c r="E17" s="20" t="s">
        <v>218</v>
      </c>
      <c r="F17" s="33">
        <v>5000</v>
      </c>
      <c r="G17" s="33">
        <v>480</v>
      </c>
      <c r="H17" s="33">
        <v>70</v>
      </c>
      <c r="I17" s="33">
        <v>0.7</v>
      </c>
      <c r="J17" s="33">
        <v>320.76</v>
      </c>
      <c r="K17" s="33">
        <v>211.33</v>
      </c>
      <c r="L17" s="33">
        <v>1.75</v>
      </c>
      <c r="M17" s="52">
        <v>2.2599999999999998</v>
      </c>
      <c r="N17" s="54">
        <f t="shared" si="4"/>
        <v>0.65884150143409403</v>
      </c>
      <c r="O17" s="25"/>
      <c r="P17" s="20" t="s">
        <v>170</v>
      </c>
      <c r="Q17" s="33">
        <v>5000</v>
      </c>
      <c r="R17" s="33">
        <v>320</v>
      </c>
      <c r="S17" s="33">
        <v>70</v>
      </c>
      <c r="T17" s="33">
        <v>0.4</v>
      </c>
      <c r="U17" s="33">
        <v>330.03</v>
      </c>
      <c r="V17" s="33">
        <v>205.08</v>
      </c>
      <c r="W17" s="33">
        <v>3.47</v>
      </c>
      <c r="X17" s="52">
        <v>3.99</v>
      </c>
      <c r="Y17" s="54">
        <f t="shared" si="5"/>
        <v>0.62139805472229803</v>
      </c>
      <c r="Z17" s="29">
        <v>1.0602567813452997</v>
      </c>
      <c r="AA17" s="20">
        <v>0.60460000000000003</v>
      </c>
      <c r="AB17" s="20" t="s">
        <v>219</v>
      </c>
      <c r="AC17" s="20">
        <v>4</v>
      </c>
      <c r="AD17" s="58">
        <v>61.620268485434593</v>
      </c>
      <c r="AE17" s="58">
        <v>38.379731514565407</v>
      </c>
      <c r="AF17" s="42">
        <f t="shared" si="6"/>
        <v>0.38379731514565407</v>
      </c>
      <c r="AG17" s="16">
        <f t="shared" si="7"/>
        <v>-0.47346135517073556</v>
      </c>
      <c r="AH17" s="2"/>
      <c r="AI17" s="63">
        <v>0.95</v>
      </c>
      <c r="AJ17" s="32">
        <f>PERCENTILE(AE14:AE22,0.95)</f>
        <v>38.797199357162171</v>
      </c>
      <c r="AK17" s="23"/>
      <c r="AL17" s="42"/>
      <c r="AM17" s="42"/>
      <c r="AN17" s="42"/>
      <c r="AO17" s="42"/>
    </row>
    <row r="18" spans="1:41" x14ac:dyDescent="0.25">
      <c r="A18" s="2"/>
      <c r="B18" s="34" t="s">
        <v>175</v>
      </c>
      <c r="C18" s="27" t="s">
        <v>695</v>
      </c>
      <c r="D18" s="28" t="s">
        <v>169</v>
      </c>
      <c r="E18" s="20" t="s">
        <v>218</v>
      </c>
      <c r="F18" s="33">
        <v>5000</v>
      </c>
      <c r="G18" s="33">
        <v>480</v>
      </c>
      <c r="H18" s="33">
        <v>70</v>
      </c>
      <c r="I18" s="33">
        <v>0.9</v>
      </c>
      <c r="J18" s="33">
        <v>321.56</v>
      </c>
      <c r="K18" s="33">
        <v>209.6</v>
      </c>
      <c r="L18" s="33">
        <v>1.66</v>
      </c>
      <c r="M18" s="52">
        <v>2.89</v>
      </c>
      <c r="N18" s="54">
        <f t="shared" si="4"/>
        <v>0.65182236596591614</v>
      </c>
      <c r="O18" s="25"/>
      <c r="P18" s="20" t="s">
        <v>170</v>
      </c>
      <c r="Q18" s="33">
        <v>5000</v>
      </c>
      <c r="R18" s="33">
        <v>320</v>
      </c>
      <c r="S18" s="33">
        <v>70</v>
      </c>
      <c r="T18" s="33">
        <v>0.5</v>
      </c>
      <c r="U18" s="33">
        <v>344.54</v>
      </c>
      <c r="V18" s="33">
        <v>214.61</v>
      </c>
      <c r="W18" s="33">
        <v>2.87</v>
      </c>
      <c r="X18" s="52">
        <v>4.1500000000000004</v>
      </c>
      <c r="Y18" s="54">
        <f t="shared" si="5"/>
        <v>0.62288848899982585</v>
      </c>
      <c r="Z18" s="29">
        <v>1.0464511344760112</v>
      </c>
      <c r="AA18" s="20">
        <v>0.60460000000000003</v>
      </c>
      <c r="AB18" s="20" t="s">
        <v>219</v>
      </c>
      <c r="AC18" s="20">
        <v>4</v>
      </c>
      <c r="AD18" s="58">
        <v>61.357802304695085</v>
      </c>
      <c r="AE18" s="58">
        <v>38.642197695304915</v>
      </c>
      <c r="AF18" s="42">
        <f t="shared" si="6"/>
        <v>0.38642197695304914</v>
      </c>
      <c r="AG18" s="16">
        <f t="shared" si="7"/>
        <v>-0.46237745610184899</v>
      </c>
      <c r="AH18" s="2"/>
      <c r="AI18" s="61" t="s">
        <v>174</v>
      </c>
      <c r="AJ18" s="32">
        <f>MAX(AE14:AE22)</f>
        <v>38.827761737013752</v>
      </c>
      <c r="AK18" s="23"/>
      <c r="AL18" s="42"/>
      <c r="AM18" s="42"/>
      <c r="AN18" s="42"/>
      <c r="AO18" s="42"/>
    </row>
    <row r="19" spans="1:41" x14ac:dyDescent="0.25">
      <c r="A19" s="2"/>
      <c r="B19" s="34" t="s">
        <v>175</v>
      </c>
      <c r="C19" s="27" t="s">
        <v>696</v>
      </c>
      <c r="D19" s="28" t="s">
        <v>169</v>
      </c>
      <c r="E19" s="20" t="s">
        <v>218</v>
      </c>
      <c r="F19" s="33">
        <v>5000</v>
      </c>
      <c r="G19" s="33">
        <v>480</v>
      </c>
      <c r="H19" s="33">
        <v>70</v>
      </c>
      <c r="I19" s="33">
        <v>0.8</v>
      </c>
      <c r="J19" s="33">
        <v>324.19</v>
      </c>
      <c r="K19" s="33">
        <v>213.43</v>
      </c>
      <c r="L19" s="33">
        <v>1.69</v>
      </c>
      <c r="M19" s="52">
        <v>2.33</v>
      </c>
      <c r="N19" s="54">
        <f t="shared" si="4"/>
        <v>0.65834849933680872</v>
      </c>
      <c r="O19" s="25"/>
      <c r="P19" s="20" t="s">
        <v>170</v>
      </c>
      <c r="Q19" s="33">
        <v>5000</v>
      </c>
      <c r="R19" s="33">
        <v>320</v>
      </c>
      <c r="S19" s="33">
        <v>70</v>
      </c>
      <c r="T19" s="33">
        <v>0.5</v>
      </c>
      <c r="U19" s="33">
        <v>345.15</v>
      </c>
      <c r="V19" s="33">
        <v>213.54</v>
      </c>
      <c r="W19" s="33">
        <v>2.77</v>
      </c>
      <c r="X19" s="52">
        <v>3.65</v>
      </c>
      <c r="Y19" s="54">
        <f t="shared" si="5"/>
        <v>0.6186875271621034</v>
      </c>
      <c r="Z19" s="29">
        <v>1.06410501332818</v>
      </c>
      <c r="AA19" s="20">
        <v>0.60460000000000003</v>
      </c>
      <c r="AB19" s="20" t="s">
        <v>219</v>
      </c>
      <c r="AC19" s="20">
        <v>4</v>
      </c>
      <c r="AD19" s="58">
        <v>61.693084895084141</v>
      </c>
      <c r="AE19" s="58">
        <v>38.306915104915859</v>
      </c>
      <c r="AF19" s="42">
        <f t="shared" si="6"/>
        <v>0.38306915104915862</v>
      </c>
      <c r="AG19" s="16">
        <f t="shared" si="7"/>
        <v>-0.4765414174442032</v>
      </c>
      <c r="AH19" s="2"/>
      <c r="AI19" s="61" t="s">
        <v>172</v>
      </c>
      <c r="AJ19" s="32">
        <f>STDEVA(AE14:AE22)</f>
        <v>0.21884697533451844</v>
      </c>
      <c r="AK19" s="23"/>
      <c r="AL19" s="42"/>
      <c r="AM19" s="42"/>
      <c r="AN19" s="42"/>
      <c r="AO19" s="42"/>
    </row>
    <row r="20" spans="1:41" x14ac:dyDescent="0.25">
      <c r="A20" s="2"/>
      <c r="B20" s="34" t="s">
        <v>175</v>
      </c>
      <c r="C20" s="27" t="s">
        <v>697</v>
      </c>
      <c r="D20" s="28" t="s">
        <v>169</v>
      </c>
      <c r="E20" s="20" t="s">
        <v>218</v>
      </c>
      <c r="F20" s="33">
        <v>5000</v>
      </c>
      <c r="G20" s="33">
        <v>480</v>
      </c>
      <c r="H20" s="33">
        <v>70</v>
      </c>
      <c r="I20" s="33">
        <v>0.8</v>
      </c>
      <c r="J20" s="33">
        <v>354.87</v>
      </c>
      <c r="K20" s="33">
        <v>236.61</v>
      </c>
      <c r="L20" s="33">
        <v>1.5</v>
      </c>
      <c r="M20" s="52">
        <v>2.0699999999999998</v>
      </c>
      <c r="N20" s="54">
        <f t="shared" si="4"/>
        <v>0.66675120466649762</v>
      </c>
      <c r="O20" s="25"/>
      <c r="P20" s="20" t="s">
        <v>170</v>
      </c>
      <c r="Q20" s="33">
        <v>5000</v>
      </c>
      <c r="R20" s="33">
        <v>320</v>
      </c>
      <c r="S20" s="33">
        <v>70</v>
      </c>
      <c r="T20" s="33">
        <v>0.6</v>
      </c>
      <c r="U20" s="33">
        <v>338.5</v>
      </c>
      <c r="V20" s="33">
        <v>216.01</v>
      </c>
      <c r="W20" s="33">
        <v>3.54</v>
      </c>
      <c r="X20" s="52">
        <v>3.72</v>
      </c>
      <c r="Y20" s="54">
        <f t="shared" si="5"/>
        <v>0.63813884785819786</v>
      </c>
      <c r="Z20" s="29">
        <v>1.0448371963316951</v>
      </c>
      <c r="AA20" s="20">
        <v>0.60460000000000003</v>
      </c>
      <c r="AB20" s="20" t="s">
        <v>219</v>
      </c>
      <c r="AC20" s="20">
        <v>4</v>
      </c>
      <c r="AD20" s="58">
        <v>61.326991459466363</v>
      </c>
      <c r="AE20" s="58">
        <v>38.673008540533637</v>
      </c>
      <c r="AF20" s="42">
        <f t="shared" si="6"/>
        <v>0.38673008540533638</v>
      </c>
      <c r="AG20" s="16">
        <f t="shared" si="7"/>
        <v>-0.46107816050856798</v>
      </c>
      <c r="AH20" s="2"/>
      <c r="AI20" s="23"/>
      <c r="AJ20" s="23"/>
      <c r="AK20" s="23"/>
      <c r="AL20" s="42"/>
      <c r="AM20" s="42"/>
      <c r="AN20" s="42"/>
      <c r="AO20" s="42"/>
    </row>
    <row r="21" spans="1:41" x14ac:dyDescent="0.25">
      <c r="A21" s="2"/>
      <c r="B21" s="34" t="s">
        <v>175</v>
      </c>
      <c r="C21" s="27" t="s">
        <v>698</v>
      </c>
      <c r="D21" s="28" t="s">
        <v>169</v>
      </c>
      <c r="E21" s="20" t="s">
        <v>218</v>
      </c>
      <c r="F21" s="33">
        <v>5000</v>
      </c>
      <c r="G21" s="33">
        <v>480</v>
      </c>
      <c r="H21" s="33">
        <v>70</v>
      </c>
      <c r="I21" s="33">
        <v>0.8</v>
      </c>
      <c r="J21" s="33">
        <v>331.71</v>
      </c>
      <c r="K21" s="33">
        <v>221.13</v>
      </c>
      <c r="L21" s="33">
        <v>1.61</v>
      </c>
      <c r="M21" s="52">
        <v>2.56</v>
      </c>
      <c r="N21" s="54">
        <f t="shared" si="4"/>
        <v>0.66663651985167771</v>
      </c>
      <c r="O21" s="25"/>
      <c r="P21" s="20" t="s">
        <v>170</v>
      </c>
      <c r="Q21" s="33">
        <v>5000</v>
      </c>
      <c r="R21" s="33">
        <v>320</v>
      </c>
      <c r="S21" s="33">
        <v>70</v>
      </c>
      <c r="T21" s="33">
        <v>0.5</v>
      </c>
      <c r="U21" s="33">
        <v>346.66</v>
      </c>
      <c r="V21" s="33">
        <v>222.05</v>
      </c>
      <c r="W21" s="33">
        <v>2.84</v>
      </c>
      <c r="X21" s="52">
        <v>4.1500000000000004</v>
      </c>
      <c r="Y21" s="54">
        <f t="shared" si="5"/>
        <v>0.64054116425315866</v>
      </c>
      <c r="Z21" s="29">
        <v>1.0407395450204127</v>
      </c>
      <c r="AA21" s="20">
        <v>0.60460000000000003</v>
      </c>
      <c r="AB21" s="20" t="s">
        <v>219</v>
      </c>
      <c r="AC21" s="20">
        <v>4</v>
      </c>
      <c r="AD21" s="58">
        <v>61.248644212615197</v>
      </c>
      <c r="AE21" s="58">
        <v>38.751355787384803</v>
      </c>
      <c r="AF21" s="42">
        <f t="shared" si="6"/>
        <v>0.38751355787384806</v>
      </c>
      <c r="AG21" s="16">
        <f t="shared" si="7"/>
        <v>-0.45777597062677389</v>
      </c>
      <c r="AH21" s="2"/>
      <c r="AI21" s="42"/>
      <c r="AJ21" s="42"/>
      <c r="AK21" s="42"/>
      <c r="AL21" s="42"/>
      <c r="AM21" s="42"/>
      <c r="AN21" s="42"/>
      <c r="AO21" s="42"/>
    </row>
    <row r="22" spans="1:41" x14ac:dyDescent="0.25">
      <c r="A22" s="2"/>
      <c r="B22" s="34" t="s">
        <v>175</v>
      </c>
      <c r="C22" s="27" t="s">
        <v>699</v>
      </c>
      <c r="D22" s="28" t="s">
        <v>169</v>
      </c>
      <c r="E22" s="20" t="s">
        <v>218</v>
      </c>
      <c r="F22" s="33">
        <v>5000</v>
      </c>
      <c r="G22" s="33">
        <v>480</v>
      </c>
      <c r="H22" s="33">
        <v>70</v>
      </c>
      <c r="I22" s="33">
        <v>0.9</v>
      </c>
      <c r="J22" s="33">
        <v>325.82</v>
      </c>
      <c r="K22" s="33">
        <v>215.78</v>
      </c>
      <c r="L22" s="33">
        <v>1.61</v>
      </c>
      <c r="M22" s="52">
        <v>2.96</v>
      </c>
      <c r="N22" s="54">
        <f t="shared" si="4"/>
        <v>0.66226750966791481</v>
      </c>
      <c r="O22" s="25"/>
      <c r="P22" s="20" t="s">
        <v>170</v>
      </c>
      <c r="Q22" s="33">
        <v>5000</v>
      </c>
      <c r="R22" s="33">
        <v>320</v>
      </c>
      <c r="S22" s="33">
        <v>70</v>
      </c>
      <c r="T22" s="33">
        <v>0.6</v>
      </c>
      <c r="U22" s="33">
        <v>344.62</v>
      </c>
      <c r="V22" s="33">
        <v>220.14</v>
      </c>
      <c r="W22" s="33">
        <v>2.6</v>
      </c>
      <c r="X22" s="52">
        <v>3.84</v>
      </c>
      <c r="Y22" s="54">
        <f t="shared" si="5"/>
        <v>0.63879055191225109</v>
      </c>
      <c r="Z22" s="29">
        <v>1.0367521994265323</v>
      </c>
      <c r="AA22" s="20">
        <v>0.60460000000000003</v>
      </c>
      <c r="AB22" s="20" t="s">
        <v>219</v>
      </c>
      <c r="AC22" s="20">
        <v>4</v>
      </c>
      <c r="AD22" s="58">
        <v>61.172238262986248</v>
      </c>
      <c r="AE22" s="58">
        <v>38.827761737013752</v>
      </c>
      <c r="AF22" s="42">
        <f t="shared" si="6"/>
        <v>0.38827761737013755</v>
      </c>
      <c r="AG22" s="16">
        <f t="shared" si="7"/>
        <v>-0.45455796398550669</v>
      </c>
      <c r="AH22" s="2"/>
      <c r="AI22" s="42"/>
      <c r="AJ22" s="42"/>
      <c r="AK22" s="42"/>
      <c r="AL22" s="42"/>
      <c r="AM22" s="42"/>
      <c r="AN22" s="42"/>
      <c r="AO22" s="42"/>
    </row>
    <row r="23" spans="1:41" x14ac:dyDescent="0.25">
      <c r="A23" s="2"/>
      <c r="B23" s="23"/>
      <c r="C23" s="45"/>
      <c r="D23" s="23"/>
      <c r="E23" s="23"/>
      <c r="F23" s="49"/>
      <c r="G23" s="49"/>
      <c r="H23" s="49"/>
      <c r="I23" s="49"/>
      <c r="J23" s="49"/>
      <c r="K23" s="49"/>
      <c r="L23" s="49"/>
      <c r="M23" s="49"/>
      <c r="N23" s="55"/>
      <c r="O23" s="25"/>
      <c r="P23" s="24"/>
      <c r="Q23" s="49"/>
      <c r="R23" s="49"/>
      <c r="S23" s="49"/>
      <c r="T23" s="49"/>
      <c r="U23" s="49"/>
      <c r="V23" s="49"/>
      <c r="W23" s="49"/>
      <c r="X23" s="53"/>
      <c r="Y23" s="55"/>
      <c r="Z23" s="55"/>
      <c r="AA23" s="24"/>
      <c r="AB23" s="24"/>
      <c r="AC23" s="24"/>
      <c r="AD23" s="59"/>
      <c r="AE23" s="59"/>
      <c r="AF23" s="59"/>
      <c r="AG23" s="59"/>
      <c r="AH23" s="2"/>
      <c r="AI23" s="42"/>
      <c r="AJ23" s="42"/>
      <c r="AK23" s="42"/>
      <c r="AL23" s="42"/>
      <c r="AM23" s="42"/>
      <c r="AN23" s="42"/>
      <c r="AO23" s="42"/>
    </row>
    <row r="24" spans="1:41" x14ac:dyDescent="0.25">
      <c r="A24" s="2"/>
      <c r="B24" s="34" t="s">
        <v>176</v>
      </c>
      <c r="C24" s="27" t="s">
        <v>700</v>
      </c>
      <c r="D24" s="28" t="s">
        <v>169</v>
      </c>
      <c r="E24" s="20" t="s">
        <v>218</v>
      </c>
      <c r="F24" s="33">
        <v>5000</v>
      </c>
      <c r="G24" s="33">
        <v>480</v>
      </c>
      <c r="H24" s="33">
        <v>70</v>
      </c>
      <c r="I24" s="33">
        <v>0.9</v>
      </c>
      <c r="J24" s="33">
        <v>323.98</v>
      </c>
      <c r="K24" s="33">
        <v>212.26</v>
      </c>
      <c r="L24" s="33">
        <v>2.08</v>
      </c>
      <c r="M24" s="52">
        <v>3.59</v>
      </c>
      <c r="N24" s="54">
        <f>K24/J24</f>
        <v>0.65516389900611138</v>
      </c>
      <c r="O24" s="25"/>
      <c r="P24" s="20" t="s">
        <v>170</v>
      </c>
      <c r="Q24" s="33">
        <v>5000</v>
      </c>
      <c r="R24" s="33">
        <v>320</v>
      </c>
      <c r="S24" s="33">
        <v>70</v>
      </c>
      <c r="T24" s="33">
        <v>0.4</v>
      </c>
      <c r="U24" s="33">
        <v>328.22</v>
      </c>
      <c r="V24" s="33">
        <v>207.63</v>
      </c>
      <c r="W24" s="33">
        <v>3.14</v>
      </c>
      <c r="X24" s="52">
        <v>3.97</v>
      </c>
      <c r="Y24" s="54">
        <f>V24/U24</f>
        <v>0.63259399183474496</v>
      </c>
      <c r="Z24" s="29">
        <v>1.0356783457678846</v>
      </c>
      <c r="AA24" s="20">
        <v>0.60460000000000003</v>
      </c>
      <c r="AB24" s="20" t="s">
        <v>219</v>
      </c>
      <c r="AC24" s="20">
        <v>4</v>
      </c>
      <c r="AD24" s="58">
        <v>61.15163253795658</v>
      </c>
      <c r="AE24" s="58">
        <v>38.84836746204342</v>
      </c>
      <c r="AF24" s="42">
        <f t="shared" si="6"/>
        <v>0.38848367462043421</v>
      </c>
      <c r="AG24" s="16">
        <f t="shared" si="7"/>
        <v>-0.4536905046834146</v>
      </c>
      <c r="AH24" s="2"/>
      <c r="AI24" s="42" t="s">
        <v>171</v>
      </c>
      <c r="AJ24" s="32">
        <f>AVERAGE(AE24:AE26)</f>
        <v>38.759371500538116</v>
      </c>
      <c r="AK24" s="42" t="s">
        <v>172</v>
      </c>
      <c r="AL24" s="42">
        <f>STDEVA(AE24:AE26)</f>
        <v>0.16652836493844597</v>
      </c>
      <c r="AM24" s="42"/>
      <c r="AN24" s="42"/>
      <c r="AO24" s="42"/>
    </row>
    <row r="25" spans="1:41" x14ac:dyDescent="0.25">
      <c r="A25" s="2"/>
      <c r="B25" s="34" t="s">
        <v>176</v>
      </c>
      <c r="C25" s="27" t="s">
        <v>701</v>
      </c>
      <c r="D25" s="28" t="s">
        <v>169</v>
      </c>
      <c r="E25" s="20" t="s">
        <v>218</v>
      </c>
      <c r="F25" s="33">
        <v>5000</v>
      </c>
      <c r="G25" s="33">
        <v>480</v>
      </c>
      <c r="H25" s="33">
        <v>70</v>
      </c>
      <c r="I25" s="33">
        <v>0.9</v>
      </c>
      <c r="J25" s="33">
        <v>305.60000000000002</v>
      </c>
      <c r="K25" s="33">
        <v>200.96</v>
      </c>
      <c r="L25" s="33">
        <v>2.5</v>
      </c>
      <c r="M25" s="52">
        <v>3.18</v>
      </c>
      <c r="N25" s="54">
        <f>K25/J25</f>
        <v>0.6575916230366492</v>
      </c>
      <c r="O25" s="25"/>
      <c r="P25" s="20" t="s">
        <v>170</v>
      </c>
      <c r="Q25" s="33">
        <v>5000</v>
      </c>
      <c r="R25" s="33">
        <v>320</v>
      </c>
      <c r="S25" s="33">
        <v>70</v>
      </c>
      <c r="T25" s="33">
        <v>0.5</v>
      </c>
      <c r="U25" s="33">
        <v>325.69</v>
      </c>
      <c r="V25" s="33">
        <v>206.94</v>
      </c>
      <c r="W25" s="33">
        <v>3.32</v>
      </c>
      <c r="X25" s="52">
        <v>4.22</v>
      </c>
      <c r="Y25" s="54">
        <f>V25/U25</f>
        <v>0.63538948079462065</v>
      </c>
      <c r="Z25" s="29">
        <v>1.0349425713095886</v>
      </c>
      <c r="AA25" s="20">
        <v>0.60460000000000003</v>
      </c>
      <c r="AB25" s="20" t="s">
        <v>219</v>
      </c>
      <c r="AC25" s="20">
        <v>4</v>
      </c>
      <c r="AD25" s="58">
        <v>61.137507086312915</v>
      </c>
      <c r="AE25" s="58">
        <v>38.862492913687085</v>
      </c>
      <c r="AF25" s="42">
        <f t="shared" si="6"/>
        <v>0.38862492913687086</v>
      </c>
      <c r="AG25" s="16">
        <f t="shared" si="7"/>
        <v>-0.45309594873161774</v>
      </c>
      <c r="AH25" s="2"/>
      <c r="AI25" s="42"/>
      <c r="AJ25" s="42"/>
      <c r="AK25" s="42"/>
      <c r="AL25" s="42"/>
      <c r="AM25" s="42"/>
      <c r="AN25" s="42"/>
      <c r="AO25" s="42"/>
    </row>
    <row r="26" spans="1:41" x14ac:dyDescent="0.25">
      <c r="A26" s="2"/>
      <c r="B26" s="34" t="s">
        <v>176</v>
      </c>
      <c r="C26" s="27" t="s">
        <v>702</v>
      </c>
      <c r="D26" s="28" t="s">
        <v>169</v>
      </c>
      <c r="E26" s="20" t="s">
        <v>218</v>
      </c>
      <c r="F26" s="33">
        <v>5000</v>
      </c>
      <c r="G26" s="33">
        <v>480</v>
      </c>
      <c r="H26" s="33">
        <v>70</v>
      </c>
      <c r="I26" s="33">
        <v>0.9</v>
      </c>
      <c r="J26" s="33">
        <v>327.89</v>
      </c>
      <c r="K26" s="33">
        <v>218.57</v>
      </c>
      <c r="L26" s="33">
        <v>1.79</v>
      </c>
      <c r="M26" s="52">
        <v>2.6</v>
      </c>
      <c r="N26" s="54">
        <f>K26/J26</f>
        <v>0.66659550458995398</v>
      </c>
      <c r="O26" s="25"/>
      <c r="P26" s="20" t="s">
        <v>170</v>
      </c>
      <c r="Q26" s="33">
        <v>5000</v>
      </c>
      <c r="R26" s="33">
        <v>320</v>
      </c>
      <c r="S26" s="33">
        <v>70</v>
      </c>
      <c r="T26" s="33">
        <v>0.4</v>
      </c>
      <c r="U26" s="33">
        <v>343.37</v>
      </c>
      <c r="V26" s="33">
        <v>217.91</v>
      </c>
      <c r="W26" s="33">
        <v>3</v>
      </c>
      <c r="X26" s="52">
        <v>3.22</v>
      </c>
      <c r="Y26" s="54">
        <f>V26/U26</f>
        <v>0.63462154527186421</v>
      </c>
      <c r="Z26" s="29">
        <v>1.0503827195220619</v>
      </c>
      <c r="AA26" s="20">
        <v>0.60460000000000003</v>
      </c>
      <c r="AB26" s="20" t="s">
        <v>219</v>
      </c>
      <c r="AC26" s="20">
        <v>4</v>
      </c>
      <c r="AD26" s="58">
        <v>61.432745874116158</v>
      </c>
      <c r="AE26" s="58">
        <v>38.567254125883842</v>
      </c>
      <c r="AF26" s="42">
        <f t="shared" si="6"/>
        <v>0.38567254125883843</v>
      </c>
      <c r="AG26" s="16">
        <f t="shared" si="7"/>
        <v>-0.46553943569345613</v>
      </c>
      <c r="AH26" s="2"/>
      <c r="AI26" s="42"/>
      <c r="AJ26" s="42"/>
      <c r="AK26" s="42"/>
      <c r="AL26" s="42"/>
      <c r="AM26" s="42"/>
      <c r="AN26" s="42"/>
      <c r="AO26" s="42"/>
    </row>
    <row r="27" spans="1:41" x14ac:dyDescent="0.25">
      <c r="A27" s="2"/>
      <c r="B27" s="23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57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57"/>
      <c r="Z27" s="57"/>
      <c r="AA27" s="25"/>
      <c r="AB27" s="25"/>
      <c r="AC27" s="25"/>
      <c r="AD27" s="25"/>
      <c r="AE27" s="25"/>
      <c r="AF27" s="25"/>
      <c r="AG27" s="25"/>
      <c r="AH27" s="2"/>
      <c r="AI27" s="48" t="s">
        <v>146</v>
      </c>
      <c r="AJ27" s="65"/>
      <c r="AK27" s="23"/>
      <c r="AL27" s="42" t="s">
        <v>223</v>
      </c>
      <c r="AM27" s="42"/>
      <c r="AN27" s="42"/>
      <c r="AO27" s="42"/>
    </row>
    <row r="28" spans="1:41" x14ac:dyDescent="0.25">
      <c r="A28" s="2"/>
      <c r="B28" s="48" t="s">
        <v>146</v>
      </c>
      <c r="C28" s="20" t="s">
        <v>715</v>
      </c>
      <c r="D28" s="28" t="s">
        <v>169</v>
      </c>
      <c r="E28" s="20" t="s">
        <v>218</v>
      </c>
      <c r="F28" s="35">
        <v>5000</v>
      </c>
      <c r="G28" s="35">
        <v>460</v>
      </c>
      <c r="H28" s="35">
        <v>80</v>
      </c>
      <c r="I28" s="36">
        <v>0.9</v>
      </c>
      <c r="J28" s="31">
        <v>244.5</v>
      </c>
      <c r="K28" s="31">
        <v>158.27000000000001</v>
      </c>
      <c r="L28" s="31">
        <v>3.47</v>
      </c>
      <c r="M28" s="31">
        <v>2.1</v>
      </c>
      <c r="N28" s="37">
        <v>0.64732106339468309</v>
      </c>
      <c r="O28" s="24"/>
      <c r="P28" s="20" t="s">
        <v>170</v>
      </c>
      <c r="Q28" s="35">
        <v>5000</v>
      </c>
      <c r="R28" s="35">
        <v>310</v>
      </c>
      <c r="S28" s="35">
        <v>120</v>
      </c>
      <c r="T28" s="36">
        <v>0.6</v>
      </c>
      <c r="U28" s="31">
        <v>278.58999999999997</v>
      </c>
      <c r="V28" s="31">
        <v>173.41</v>
      </c>
      <c r="W28" s="31">
        <v>2.7</v>
      </c>
      <c r="X28" s="31">
        <v>4.68</v>
      </c>
      <c r="Y28" s="37">
        <v>0.62245593883484696</v>
      </c>
      <c r="Z28" s="37">
        <v>1.0399468026706924</v>
      </c>
      <c r="AA28" s="20">
        <v>0.60460000000000003</v>
      </c>
      <c r="AB28" s="20" t="s">
        <v>219</v>
      </c>
      <c r="AC28" s="20">
        <v>4</v>
      </c>
      <c r="AD28" s="31">
        <v>61.233466811146911</v>
      </c>
      <c r="AE28" s="31">
        <v>38.766533188853089</v>
      </c>
      <c r="AF28" s="42">
        <f t="shared" si="6"/>
        <v>0.38766533188853092</v>
      </c>
      <c r="AG28" s="16">
        <f t="shared" si="7"/>
        <v>-0.45713655563060213</v>
      </c>
      <c r="AH28" s="2"/>
      <c r="AI28" s="61" t="s">
        <v>173</v>
      </c>
      <c r="AJ28" s="32">
        <f>MIN(AE28:AE69)</f>
        <v>37.927292016799761</v>
      </c>
      <c r="AK28" s="23"/>
      <c r="AL28" s="42" t="s">
        <v>224</v>
      </c>
      <c r="AM28" s="42"/>
      <c r="AN28" s="42"/>
      <c r="AO28" s="42"/>
    </row>
    <row r="29" spans="1:41" x14ac:dyDescent="0.25">
      <c r="A29" s="2"/>
      <c r="B29" s="48" t="s">
        <v>146</v>
      </c>
      <c r="C29" s="20" t="s">
        <v>718</v>
      </c>
      <c r="D29" s="28" t="s">
        <v>169</v>
      </c>
      <c r="E29" s="20" t="s">
        <v>218</v>
      </c>
      <c r="F29" s="35">
        <v>5000</v>
      </c>
      <c r="G29" s="35">
        <v>460</v>
      </c>
      <c r="H29" s="35">
        <v>80</v>
      </c>
      <c r="I29" s="36">
        <v>0.9</v>
      </c>
      <c r="J29" s="31">
        <v>243.05</v>
      </c>
      <c r="K29" s="31">
        <v>156.55000000000001</v>
      </c>
      <c r="L29" s="31">
        <v>1.61</v>
      </c>
      <c r="M29" s="31">
        <v>2.58</v>
      </c>
      <c r="N29" s="37">
        <v>0.64410615099773716</v>
      </c>
      <c r="O29" s="24"/>
      <c r="P29" s="20" t="s">
        <v>170</v>
      </c>
      <c r="Q29" s="35">
        <v>5000</v>
      </c>
      <c r="R29" s="35">
        <v>310</v>
      </c>
      <c r="S29" s="35">
        <v>120</v>
      </c>
      <c r="T29" s="36">
        <v>0.6</v>
      </c>
      <c r="U29" s="31">
        <v>294.33</v>
      </c>
      <c r="V29" s="31">
        <v>178.11</v>
      </c>
      <c r="W29" s="31">
        <v>2.54</v>
      </c>
      <c r="X29" s="31">
        <v>3.32</v>
      </c>
      <c r="Y29" s="37">
        <v>0.60513709102028346</v>
      </c>
      <c r="Z29" s="37">
        <v>1.0643970772172475</v>
      </c>
      <c r="AA29" s="20">
        <v>0.60460000000000003</v>
      </c>
      <c r="AB29" s="20" t="s">
        <v>219</v>
      </c>
      <c r="AC29" s="20">
        <v>4</v>
      </c>
      <c r="AD29" s="31">
        <v>61.698605271595355</v>
      </c>
      <c r="AE29" s="31">
        <v>38.301394728404645</v>
      </c>
      <c r="AF29" s="42">
        <f t="shared" si="6"/>
        <v>0.38301394728404647</v>
      </c>
      <c r="AG29" s="16">
        <f t="shared" si="7"/>
        <v>-0.47677501424859381</v>
      </c>
      <c r="AH29" s="2"/>
      <c r="AI29" s="63">
        <v>0.05</v>
      </c>
      <c r="AJ29" s="32">
        <f>PERCENTILE(AE28:AE69,0.05)</f>
        <v>38.141972974929814</v>
      </c>
      <c r="AK29" s="23"/>
      <c r="AL29" s="42"/>
      <c r="AM29" s="42"/>
      <c r="AN29" s="42"/>
      <c r="AO29" s="42"/>
    </row>
    <row r="30" spans="1:41" x14ac:dyDescent="0.25">
      <c r="A30" s="2"/>
      <c r="B30" s="48" t="s">
        <v>146</v>
      </c>
      <c r="C30" s="20" t="s">
        <v>746</v>
      </c>
      <c r="D30" s="28" t="s">
        <v>169</v>
      </c>
      <c r="E30" s="20" t="s">
        <v>218</v>
      </c>
      <c r="F30" s="35">
        <v>5000</v>
      </c>
      <c r="G30" s="35">
        <v>460</v>
      </c>
      <c r="H30" s="35">
        <v>70</v>
      </c>
      <c r="I30" s="36">
        <v>0.5</v>
      </c>
      <c r="J30" s="31">
        <v>236.9</v>
      </c>
      <c r="K30" s="31">
        <v>160.91</v>
      </c>
      <c r="L30" s="31">
        <v>3.37</v>
      </c>
      <c r="M30" s="31">
        <v>4.87</v>
      </c>
      <c r="N30" s="37">
        <v>0.67923174335162517</v>
      </c>
      <c r="O30" s="24"/>
      <c r="P30" s="20" t="s">
        <v>170</v>
      </c>
      <c r="Q30" s="35">
        <v>5000</v>
      </c>
      <c r="R30" s="35">
        <v>310</v>
      </c>
      <c r="S30" s="35">
        <v>70</v>
      </c>
      <c r="T30" s="36">
        <v>0.6</v>
      </c>
      <c r="U30" s="31">
        <v>224.69</v>
      </c>
      <c r="V30" s="31">
        <v>147.27000000000001</v>
      </c>
      <c r="W30" s="31">
        <v>2.84</v>
      </c>
      <c r="X30" s="31">
        <v>4</v>
      </c>
      <c r="Y30" s="37">
        <v>0.65543637901108198</v>
      </c>
      <c r="Z30" s="37">
        <v>1.0363046133881757</v>
      </c>
      <c r="AA30" s="20">
        <v>0.60460000000000003</v>
      </c>
      <c r="AB30" s="20" t="s">
        <v>219</v>
      </c>
      <c r="AC30" s="20">
        <v>4</v>
      </c>
      <c r="AD30" s="31">
        <v>61.163651192816019</v>
      </c>
      <c r="AE30" s="31">
        <v>38.836348807183981</v>
      </c>
      <c r="AF30" s="42">
        <f t="shared" si="6"/>
        <v>0.38836348807183985</v>
      </c>
      <c r="AG30" s="16">
        <f t="shared" si="7"/>
        <v>-0.45419644530120351</v>
      </c>
      <c r="AH30" s="2"/>
      <c r="AI30" s="61" t="s">
        <v>171</v>
      </c>
      <c r="AJ30" s="32">
        <f>AVERAGE(AE28:AE69)</f>
        <v>38.50667631753273</v>
      </c>
      <c r="AK30" s="23"/>
      <c r="AL30" s="42"/>
      <c r="AM30" s="42"/>
      <c r="AN30" s="42"/>
      <c r="AO30" s="42"/>
    </row>
    <row r="31" spans="1:41" x14ac:dyDescent="0.25">
      <c r="A31" s="2"/>
      <c r="B31" s="48" t="s">
        <v>146</v>
      </c>
      <c r="C31" s="20" t="s">
        <v>747</v>
      </c>
      <c r="D31" s="28" t="s">
        <v>169</v>
      </c>
      <c r="E31" s="20" t="s">
        <v>218</v>
      </c>
      <c r="F31" s="35">
        <v>5000</v>
      </c>
      <c r="G31" s="35">
        <v>460</v>
      </c>
      <c r="H31" s="35">
        <v>70</v>
      </c>
      <c r="I31" s="36">
        <v>1</v>
      </c>
      <c r="J31" s="31">
        <v>236.1</v>
      </c>
      <c r="K31" s="31">
        <v>156.03</v>
      </c>
      <c r="L31" s="31">
        <v>1.65</v>
      </c>
      <c r="M31" s="31">
        <v>2.81</v>
      </c>
      <c r="N31" s="37">
        <v>0.66086404066073701</v>
      </c>
      <c r="O31" s="24"/>
      <c r="P31" s="20" t="s">
        <v>170</v>
      </c>
      <c r="Q31" s="35">
        <v>5000</v>
      </c>
      <c r="R31" s="35">
        <v>310</v>
      </c>
      <c r="S31" s="35">
        <v>70</v>
      </c>
      <c r="T31" s="36">
        <v>0.5</v>
      </c>
      <c r="U31" s="31">
        <v>262.45999999999998</v>
      </c>
      <c r="V31" s="31">
        <v>168.88</v>
      </c>
      <c r="W31" s="31">
        <v>2.35</v>
      </c>
      <c r="X31" s="31">
        <v>4.03</v>
      </c>
      <c r="Y31" s="37">
        <v>0.64345043054179685</v>
      </c>
      <c r="Z31" s="37">
        <v>1.0270628618653306</v>
      </c>
      <c r="AA31" s="20">
        <v>0.60460000000000003</v>
      </c>
      <c r="AB31" s="20" t="s">
        <v>219</v>
      </c>
      <c r="AC31" s="20">
        <v>4</v>
      </c>
      <c r="AD31" s="31">
        <v>60.985873748486455</v>
      </c>
      <c r="AE31" s="31">
        <v>39.014126251513545</v>
      </c>
      <c r="AF31" s="42">
        <f t="shared" si="6"/>
        <v>0.39014126251513548</v>
      </c>
      <c r="AG31" s="16">
        <f t="shared" si="7"/>
        <v>-0.44671846733720616</v>
      </c>
      <c r="AH31" s="2"/>
      <c r="AI31" s="63">
        <v>0.95</v>
      </c>
      <c r="AJ31" s="32">
        <f>PERCENTILE(AE28:AE69,0.95)</f>
        <v>38.920507165965667</v>
      </c>
      <c r="AK31" s="23"/>
      <c r="AL31" s="42"/>
      <c r="AM31" s="42"/>
      <c r="AN31" s="42"/>
      <c r="AO31" s="42"/>
    </row>
    <row r="32" spans="1:41" x14ac:dyDescent="0.25">
      <c r="A32" s="2"/>
      <c r="B32" s="48" t="s">
        <v>146</v>
      </c>
      <c r="C32" s="20" t="s">
        <v>748</v>
      </c>
      <c r="D32" s="28" t="s">
        <v>169</v>
      </c>
      <c r="E32" s="20" t="s">
        <v>218</v>
      </c>
      <c r="F32" s="35">
        <v>5000</v>
      </c>
      <c r="G32" s="35">
        <v>460</v>
      </c>
      <c r="H32" s="35">
        <v>70</v>
      </c>
      <c r="I32" s="36">
        <v>1</v>
      </c>
      <c r="J32" s="31">
        <v>231.04</v>
      </c>
      <c r="K32" s="31">
        <v>151.87</v>
      </c>
      <c r="L32" s="31">
        <v>2.09</v>
      </c>
      <c r="M32" s="31">
        <v>4.1900000000000004</v>
      </c>
      <c r="N32" s="37">
        <v>0.65733206371191144</v>
      </c>
      <c r="O32" s="24"/>
      <c r="P32" s="20" t="s">
        <v>170</v>
      </c>
      <c r="Q32" s="35">
        <v>5000</v>
      </c>
      <c r="R32" s="35">
        <v>310</v>
      </c>
      <c r="S32" s="35">
        <v>70</v>
      </c>
      <c r="T32" s="36">
        <v>0.5</v>
      </c>
      <c r="U32" s="31">
        <v>275.22000000000003</v>
      </c>
      <c r="V32" s="31">
        <v>175.32</v>
      </c>
      <c r="W32" s="31">
        <v>3.08</v>
      </c>
      <c r="X32" s="31">
        <v>4.3</v>
      </c>
      <c r="Y32" s="37">
        <v>0.63701765860039228</v>
      </c>
      <c r="Z32" s="37">
        <v>1.0318898618229084</v>
      </c>
      <c r="AA32" s="20">
        <v>0.60460000000000003</v>
      </c>
      <c r="AB32" s="20" t="s">
        <v>219</v>
      </c>
      <c r="AC32" s="20">
        <v>4</v>
      </c>
      <c r="AD32" s="31">
        <v>61.078840105249185</v>
      </c>
      <c r="AE32" s="31">
        <v>38.921159894750815</v>
      </c>
      <c r="AF32" s="42">
        <f t="shared" si="6"/>
        <v>0.38921159894750817</v>
      </c>
      <c r="AG32" s="16">
        <f t="shared" si="7"/>
        <v>-0.4506274315095502</v>
      </c>
      <c r="AH32" s="2"/>
      <c r="AI32" s="61" t="s">
        <v>174</v>
      </c>
      <c r="AJ32" s="32">
        <f>MAX(AE28:AE69)</f>
        <v>39.014126251513545</v>
      </c>
      <c r="AK32" s="23"/>
      <c r="AL32" s="42"/>
      <c r="AM32" s="42"/>
      <c r="AN32" s="42"/>
      <c r="AO32" s="42"/>
    </row>
    <row r="33" spans="1:41" x14ac:dyDescent="0.25">
      <c r="A33" s="2"/>
      <c r="B33" s="48" t="s">
        <v>146</v>
      </c>
      <c r="C33" s="20" t="s">
        <v>749</v>
      </c>
      <c r="D33" s="28" t="s">
        <v>169</v>
      </c>
      <c r="E33" s="20" t="s">
        <v>218</v>
      </c>
      <c r="F33" s="35">
        <v>4006</v>
      </c>
      <c r="G33" s="35">
        <v>460</v>
      </c>
      <c r="H33" s="35">
        <v>70</v>
      </c>
      <c r="I33" s="36">
        <v>0.7</v>
      </c>
      <c r="J33" s="31">
        <v>217.17</v>
      </c>
      <c r="K33" s="31">
        <v>145.32</v>
      </c>
      <c r="L33" s="31">
        <v>3.49</v>
      </c>
      <c r="M33" s="31">
        <v>6.27</v>
      </c>
      <c r="N33" s="37">
        <v>0.66915319795551875</v>
      </c>
      <c r="O33" s="24"/>
      <c r="P33" s="20" t="s">
        <v>170</v>
      </c>
      <c r="Q33" s="35">
        <v>5000</v>
      </c>
      <c r="R33" s="35">
        <v>310</v>
      </c>
      <c r="S33" s="35">
        <v>70</v>
      </c>
      <c r="T33" s="36">
        <v>0.6</v>
      </c>
      <c r="U33" s="31">
        <v>251.17</v>
      </c>
      <c r="V33" s="31">
        <v>162.77000000000001</v>
      </c>
      <c r="W33" s="31">
        <v>3.83</v>
      </c>
      <c r="X33" s="31">
        <v>5.65</v>
      </c>
      <c r="Y33" s="37">
        <v>0.64804713938766578</v>
      </c>
      <c r="Z33" s="37">
        <v>1.0325687087945421</v>
      </c>
      <c r="AA33" s="20">
        <v>0.60460000000000003</v>
      </c>
      <c r="AB33" s="20" t="s">
        <v>219</v>
      </c>
      <c r="AC33" s="20">
        <v>4</v>
      </c>
      <c r="AD33" s="31">
        <v>61.091894680952187</v>
      </c>
      <c r="AE33" s="31">
        <v>38.908105319047813</v>
      </c>
      <c r="AF33" s="42">
        <f t="shared" si="6"/>
        <v>0.38908105319047814</v>
      </c>
      <c r="AG33" s="16">
        <f t="shared" si="7"/>
        <v>-0.4511766088876073</v>
      </c>
      <c r="AH33" s="2"/>
      <c r="AI33" s="61" t="s">
        <v>172</v>
      </c>
      <c r="AJ33" s="32">
        <f>STDEVA(AE28:AE69)</f>
        <v>0.2739335736580128</v>
      </c>
      <c r="AK33" s="23"/>
      <c r="AL33" s="42"/>
      <c r="AM33" s="42"/>
      <c r="AN33" s="42"/>
      <c r="AO33" s="42"/>
    </row>
    <row r="34" spans="1:41" x14ac:dyDescent="0.25">
      <c r="A34" s="2"/>
      <c r="B34" s="48" t="s">
        <v>146</v>
      </c>
      <c r="C34" s="20" t="s">
        <v>750</v>
      </c>
      <c r="D34" s="28" t="s">
        <v>169</v>
      </c>
      <c r="E34" s="20" t="s">
        <v>218</v>
      </c>
      <c r="F34" s="35">
        <v>5000</v>
      </c>
      <c r="G34" s="35">
        <v>460</v>
      </c>
      <c r="H34" s="35">
        <v>70</v>
      </c>
      <c r="I34" s="36">
        <v>0.8</v>
      </c>
      <c r="J34" s="31">
        <v>227.44</v>
      </c>
      <c r="K34" s="31">
        <v>146.84</v>
      </c>
      <c r="L34" s="31">
        <v>2.3199999999999998</v>
      </c>
      <c r="M34" s="31">
        <v>3.23</v>
      </c>
      <c r="N34" s="37">
        <v>0.64562082307421742</v>
      </c>
      <c r="O34" s="24"/>
      <c r="P34" s="20" t="s">
        <v>170</v>
      </c>
      <c r="Q34" s="35">
        <v>5000</v>
      </c>
      <c r="R34" s="35">
        <v>310</v>
      </c>
      <c r="S34" s="35">
        <v>70</v>
      </c>
      <c r="T34" s="36">
        <v>0.4</v>
      </c>
      <c r="U34" s="31">
        <v>265.73</v>
      </c>
      <c r="V34" s="31">
        <v>165.75</v>
      </c>
      <c r="W34" s="31">
        <v>2.71</v>
      </c>
      <c r="X34" s="31">
        <v>5.56</v>
      </c>
      <c r="Y34" s="37">
        <v>0.62375343393670257</v>
      </c>
      <c r="Z34" s="37">
        <v>1.0350577454932839</v>
      </c>
      <c r="AA34" s="20">
        <v>0.60460000000000003</v>
      </c>
      <c r="AB34" s="20" t="s">
        <v>219</v>
      </c>
      <c r="AC34" s="20">
        <v>4</v>
      </c>
      <c r="AD34" s="31">
        <v>61.139718584049078</v>
      </c>
      <c r="AE34" s="31">
        <v>38.860281415950922</v>
      </c>
      <c r="AF34" s="42">
        <f t="shared" si="6"/>
        <v>0.38860281415950926</v>
      </c>
      <c r="AG34" s="16">
        <f t="shared" si="7"/>
        <v>-0.4531890279268283</v>
      </c>
      <c r="AH34" s="2"/>
      <c r="AI34" s="23"/>
      <c r="AJ34" s="23"/>
      <c r="AK34" s="23"/>
      <c r="AL34" s="42"/>
      <c r="AM34" s="42"/>
      <c r="AN34" s="42"/>
      <c r="AO34" s="42"/>
    </row>
    <row r="35" spans="1:41" x14ac:dyDescent="0.25">
      <c r="A35" s="2"/>
      <c r="B35" s="48" t="s">
        <v>146</v>
      </c>
      <c r="C35" s="20" t="s">
        <v>751</v>
      </c>
      <c r="D35" s="28" t="s">
        <v>169</v>
      </c>
      <c r="E35" s="20" t="s">
        <v>218</v>
      </c>
      <c r="F35" s="35">
        <v>5000</v>
      </c>
      <c r="G35" s="35">
        <v>460</v>
      </c>
      <c r="H35" s="35">
        <v>70</v>
      </c>
      <c r="I35" s="36">
        <v>1</v>
      </c>
      <c r="J35" s="31">
        <v>212.86</v>
      </c>
      <c r="K35" s="31">
        <v>149.97</v>
      </c>
      <c r="L35" s="31">
        <v>3.41</v>
      </c>
      <c r="M35" s="31">
        <v>5.55</v>
      </c>
      <c r="N35" s="37">
        <v>0.70454758996523537</v>
      </c>
      <c r="O35" s="24"/>
      <c r="P35" s="20" t="s">
        <v>170</v>
      </c>
      <c r="Q35" s="35">
        <v>5000</v>
      </c>
      <c r="R35" s="35">
        <v>310</v>
      </c>
      <c r="S35" s="35">
        <v>70</v>
      </c>
      <c r="T35" s="36">
        <v>0.6</v>
      </c>
      <c r="U35" s="31">
        <v>253.51</v>
      </c>
      <c r="V35" s="31">
        <v>172.49</v>
      </c>
      <c r="W35" s="31">
        <v>2.7</v>
      </c>
      <c r="X35" s="31">
        <v>3.8</v>
      </c>
      <c r="Y35" s="37">
        <v>0.68040708453315457</v>
      </c>
      <c r="Z35" s="37">
        <v>1.0354795033456248</v>
      </c>
      <c r="AA35" s="20">
        <v>0.60460000000000003</v>
      </c>
      <c r="AB35" s="20" t="s">
        <v>219</v>
      </c>
      <c r="AC35" s="20">
        <v>4</v>
      </c>
      <c r="AD35" s="31">
        <v>61.147815707204714</v>
      </c>
      <c r="AE35" s="31">
        <v>38.852184292795286</v>
      </c>
      <c r="AF35" s="42">
        <f t="shared" si="6"/>
        <v>0.38852184292795289</v>
      </c>
      <c r="AG35" s="16">
        <f t="shared" si="7"/>
        <v>-0.45352984226731252</v>
      </c>
      <c r="AH35" s="2"/>
    </row>
    <row r="36" spans="1:41" x14ac:dyDescent="0.25">
      <c r="A36" s="2"/>
      <c r="B36" s="48" t="s">
        <v>146</v>
      </c>
      <c r="C36" s="20" t="s">
        <v>752</v>
      </c>
      <c r="D36" s="28" t="s">
        <v>169</v>
      </c>
      <c r="E36" s="20" t="s">
        <v>218</v>
      </c>
      <c r="F36" s="35">
        <v>5000</v>
      </c>
      <c r="G36" s="35">
        <v>460</v>
      </c>
      <c r="H36" s="35">
        <v>70</v>
      </c>
      <c r="I36" s="36">
        <v>0.8</v>
      </c>
      <c r="J36" s="31">
        <v>240.02</v>
      </c>
      <c r="K36" s="31">
        <v>155.25</v>
      </c>
      <c r="L36" s="31">
        <v>1.43</v>
      </c>
      <c r="M36" s="31">
        <v>2.1</v>
      </c>
      <c r="N36" s="37">
        <v>0.64682109824181311</v>
      </c>
      <c r="O36" s="24"/>
      <c r="P36" s="20" t="s">
        <v>170</v>
      </c>
      <c r="Q36" s="35">
        <v>5000</v>
      </c>
      <c r="R36" s="35">
        <v>310</v>
      </c>
      <c r="S36" s="35">
        <v>70</v>
      </c>
      <c r="T36" s="36">
        <v>0.6</v>
      </c>
      <c r="U36" s="31">
        <v>255.1</v>
      </c>
      <c r="V36" s="31">
        <v>155.85</v>
      </c>
      <c r="W36" s="31">
        <v>2.16</v>
      </c>
      <c r="X36" s="31">
        <v>2.77</v>
      </c>
      <c r="Y36" s="37">
        <v>0.6109368874951</v>
      </c>
      <c r="Z36" s="37">
        <v>1.0587363629225954</v>
      </c>
      <c r="AA36" s="20">
        <v>0.60460000000000003</v>
      </c>
      <c r="AB36" s="20" t="s">
        <v>219</v>
      </c>
      <c r="AC36" s="20">
        <v>4</v>
      </c>
      <c r="AD36" s="31">
        <v>61.59145797177591</v>
      </c>
      <c r="AE36" s="31">
        <v>38.40854202822409</v>
      </c>
      <c r="AF36" s="42">
        <f t="shared" si="6"/>
        <v>0.38408542028224091</v>
      </c>
      <c r="AG36" s="16">
        <f t="shared" si="7"/>
        <v>-0.47224330812732973</v>
      </c>
      <c r="AH36" s="2"/>
    </row>
    <row r="37" spans="1:41" x14ac:dyDescent="0.25">
      <c r="A37" s="2"/>
      <c r="B37" s="48" t="s">
        <v>146</v>
      </c>
      <c r="C37" s="20" t="s">
        <v>753</v>
      </c>
      <c r="D37" s="28" t="s">
        <v>169</v>
      </c>
      <c r="E37" s="20" t="s">
        <v>218</v>
      </c>
      <c r="F37" s="35">
        <v>5000</v>
      </c>
      <c r="G37" s="35">
        <v>460</v>
      </c>
      <c r="H37" s="35">
        <v>70</v>
      </c>
      <c r="I37" s="36">
        <v>0.7</v>
      </c>
      <c r="J37" s="31">
        <v>237.72</v>
      </c>
      <c r="K37" s="31">
        <v>158.31</v>
      </c>
      <c r="L37" s="31">
        <v>1.51</v>
      </c>
      <c r="M37" s="31">
        <v>2.0499999999999998</v>
      </c>
      <c r="N37" s="37">
        <v>0.66595153962645126</v>
      </c>
      <c r="O37" s="24"/>
      <c r="P37" s="20" t="s">
        <v>170</v>
      </c>
      <c r="Q37" s="35">
        <v>5000</v>
      </c>
      <c r="R37" s="35">
        <v>310</v>
      </c>
      <c r="S37" s="35">
        <v>70</v>
      </c>
      <c r="T37" s="36">
        <v>0.6</v>
      </c>
      <c r="U37" s="31">
        <v>255</v>
      </c>
      <c r="V37" s="31">
        <v>159.52000000000001</v>
      </c>
      <c r="W37" s="31">
        <v>2.4</v>
      </c>
      <c r="X37" s="31">
        <v>2.96</v>
      </c>
      <c r="Y37" s="37">
        <v>0.62556862745098041</v>
      </c>
      <c r="Z37" s="37">
        <v>1.0645539280638483</v>
      </c>
      <c r="AA37" s="20">
        <v>0.60460000000000003</v>
      </c>
      <c r="AB37" s="20" t="s">
        <v>219</v>
      </c>
      <c r="AC37" s="20">
        <v>4</v>
      </c>
      <c r="AD37" s="31">
        <v>61.701569598201608</v>
      </c>
      <c r="AE37" s="31">
        <v>38.298430401798392</v>
      </c>
      <c r="AF37" s="42">
        <f t="shared" si="6"/>
        <v>0.38298430401798395</v>
      </c>
      <c r="AG37" s="16">
        <f t="shared" si="7"/>
        <v>-0.47690045611011983</v>
      </c>
      <c r="AH37" s="2"/>
    </row>
    <row r="38" spans="1:41" x14ac:dyDescent="0.25">
      <c r="A38" s="2"/>
      <c r="B38" s="48" t="s">
        <v>146</v>
      </c>
      <c r="C38" s="20" t="s">
        <v>754</v>
      </c>
      <c r="D38" s="28" t="s">
        <v>169</v>
      </c>
      <c r="E38" s="20" t="s">
        <v>218</v>
      </c>
      <c r="F38" s="35">
        <v>5000</v>
      </c>
      <c r="G38" s="35">
        <v>460</v>
      </c>
      <c r="H38" s="35">
        <v>70</v>
      </c>
      <c r="I38" s="36">
        <v>0.7</v>
      </c>
      <c r="J38" s="31">
        <v>234.38</v>
      </c>
      <c r="K38" s="31">
        <v>151.91999999999999</v>
      </c>
      <c r="L38" s="31">
        <v>1.6</v>
      </c>
      <c r="M38" s="31">
        <v>2.73</v>
      </c>
      <c r="N38" s="37">
        <v>0.6481781721989931</v>
      </c>
      <c r="O38" s="24"/>
      <c r="P38" s="20" t="s">
        <v>170</v>
      </c>
      <c r="Q38" s="35">
        <v>5000</v>
      </c>
      <c r="R38" s="35">
        <v>310</v>
      </c>
      <c r="S38" s="35">
        <v>70</v>
      </c>
      <c r="T38" s="36">
        <v>0.6</v>
      </c>
      <c r="U38" s="31">
        <v>258.07</v>
      </c>
      <c r="V38" s="31">
        <v>158.97999999999999</v>
      </c>
      <c r="W38" s="31">
        <v>2.4</v>
      </c>
      <c r="X38" s="31">
        <v>3.28</v>
      </c>
      <c r="Y38" s="37">
        <v>0.61603440926880304</v>
      </c>
      <c r="Z38" s="37">
        <v>1.0521785186777843</v>
      </c>
      <c r="AA38" s="20">
        <v>0.60460000000000003</v>
      </c>
      <c r="AB38" s="20" t="s">
        <v>219</v>
      </c>
      <c r="AC38" s="20">
        <v>4</v>
      </c>
      <c r="AD38" s="31">
        <v>61.466924514887545</v>
      </c>
      <c r="AE38" s="31">
        <v>38.533075485112455</v>
      </c>
      <c r="AF38" s="42">
        <f t="shared" si="6"/>
        <v>0.38533075485112456</v>
      </c>
      <c r="AG38" s="16">
        <f t="shared" si="7"/>
        <v>-0.46698224138830347</v>
      </c>
      <c r="AH38" s="2"/>
    </row>
    <row r="39" spans="1:41" x14ac:dyDescent="0.25">
      <c r="A39" s="2"/>
      <c r="B39" s="48" t="s">
        <v>146</v>
      </c>
      <c r="C39" s="20" t="s">
        <v>755</v>
      </c>
      <c r="D39" s="28" t="s">
        <v>169</v>
      </c>
      <c r="E39" s="20" t="s">
        <v>218</v>
      </c>
      <c r="F39" s="35">
        <v>5000</v>
      </c>
      <c r="G39" s="35">
        <v>460</v>
      </c>
      <c r="H39" s="35">
        <v>70</v>
      </c>
      <c r="I39" s="36">
        <v>0.9</v>
      </c>
      <c r="J39" s="31">
        <v>236.46</v>
      </c>
      <c r="K39" s="31">
        <v>162.06</v>
      </c>
      <c r="L39" s="31">
        <v>1.59</v>
      </c>
      <c r="M39" s="31">
        <v>2.11</v>
      </c>
      <c r="N39" s="37">
        <v>0.68535904592742958</v>
      </c>
      <c r="O39" s="24"/>
      <c r="P39" s="20" t="s">
        <v>170</v>
      </c>
      <c r="Q39" s="35">
        <v>5000</v>
      </c>
      <c r="R39" s="35">
        <v>310</v>
      </c>
      <c r="S39" s="35">
        <v>70</v>
      </c>
      <c r="T39" s="36">
        <v>0.7</v>
      </c>
      <c r="U39" s="31">
        <v>253.11</v>
      </c>
      <c r="V39" s="31">
        <v>163.65</v>
      </c>
      <c r="W39" s="31">
        <v>2.36</v>
      </c>
      <c r="X39" s="31">
        <v>3.29</v>
      </c>
      <c r="Y39" s="37">
        <v>0.64655683299751099</v>
      </c>
      <c r="Z39" s="37">
        <v>1.0600136151218558</v>
      </c>
      <c r="AA39" s="20">
        <v>0.60460000000000003</v>
      </c>
      <c r="AB39" s="20" t="s">
        <v>219</v>
      </c>
      <c r="AC39" s="20">
        <v>4</v>
      </c>
      <c r="AD39" s="31">
        <v>61.615662278851993</v>
      </c>
      <c r="AE39" s="31">
        <v>38.384337721148007</v>
      </c>
      <c r="AF39" s="42">
        <f t="shared" si="6"/>
        <v>0.3838433772114801</v>
      </c>
      <c r="AG39" s="16">
        <f t="shared" si="7"/>
        <v>-0.47326659144878402</v>
      </c>
      <c r="AH39" s="2"/>
    </row>
    <row r="40" spans="1:41" x14ac:dyDescent="0.25">
      <c r="A40" s="2"/>
      <c r="B40" s="48" t="s">
        <v>146</v>
      </c>
      <c r="C40" s="20" t="s">
        <v>756</v>
      </c>
      <c r="D40" s="28" t="s">
        <v>169</v>
      </c>
      <c r="E40" s="20" t="s">
        <v>218</v>
      </c>
      <c r="F40" s="35">
        <v>5000</v>
      </c>
      <c r="G40" s="35">
        <v>460</v>
      </c>
      <c r="H40" s="35">
        <v>70</v>
      </c>
      <c r="I40" s="36">
        <v>0.7</v>
      </c>
      <c r="J40" s="31">
        <v>226.99</v>
      </c>
      <c r="K40" s="31">
        <v>144.87</v>
      </c>
      <c r="L40" s="31">
        <v>1.76</v>
      </c>
      <c r="M40" s="31">
        <v>2.69</v>
      </c>
      <c r="N40" s="37">
        <v>0.63822194810344068</v>
      </c>
      <c r="O40" s="24"/>
      <c r="P40" s="20" t="s">
        <v>170</v>
      </c>
      <c r="Q40" s="35">
        <v>5000</v>
      </c>
      <c r="R40" s="35">
        <v>310</v>
      </c>
      <c r="S40" s="35">
        <v>70</v>
      </c>
      <c r="T40" s="36">
        <v>0.6</v>
      </c>
      <c r="U40" s="31">
        <v>246.67</v>
      </c>
      <c r="V40" s="31">
        <v>149.74</v>
      </c>
      <c r="W40" s="31">
        <v>2.5099999999999998</v>
      </c>
      <c r="X40" s="31">
        <v>3.85</v>
      </c>
      <c r="Y40" s="37">
        <v>0.60704585073174688</v>
      </c>
      <c r="Z40" s="37">
        <v>1.051357071849043</v>
      </c>
      <c r="AA40" s="20">
        <v>0.60460000000000003</v>
      </c>
      <c r="AB40" s="20" t="s">
        <v>219</v>
      </c>
      <c r="AC40" s="20">
        <v>4</v>
      </c>
      <c r="AD40" s="31">
        <v>61.451294378861277</v>
      </c>
      <c r="AE40" s="31">
        <v>38.548705621138723</v>
      </c>
      <c r="AF40" s="42">
        <f t="shared" si="6"/>
        <v>0.38548705621138724</v>
      </c>
      <c r="AG40" s="16">
        <f t="shared" si="7"/>
        <v>-0.46632237690463246</v>
      </c>
      <c r="AH40" s="2"/>
    </row>
    <row r="41" spans="1:41" x14ac:dyDescent="0.25">
      <c r="A41" s="2"/>
      <c r="B41" s="48" t="s">
        <v>146</v>
      </c>
      <c r="C41" s="20" t="s">
        <v>757</v>
      </c>
      <c r="D41" s="28" t="s">
        <v>169</v>
      </c>
      <c r="E41" s="20" t="s">
        <v>218</v>
      </c>
      <c r="F41" s="35">
        <v>5000</v>
      </c>
      <c r="G41" s="35">
        <v>460</v>
      </c>
      <c r="H41" s="35">
        <v>70</v>
      </c>
      <c r="I41" s="36">
        <v>0.9</v>
      </c>
      <c r="J41" s="31">
        <v>231.19</v>
      </c>
      <c r="K41" s="31">
        <v>148.09</v>
      </c>
      <c r="L41" s="31">
        <v>1.53</v>
      </c>
      <c r="M41" s="31">
        <v>2.44</v>
      </c>
      <c r="N41" s="37">
        <v>0.64055538734374329</v>
      </c>
      <c r="O41" s="24"/>
      <c r="P41" s="20" t="s">
        <v>170</v>
      </c>
      <c r="Q41" s="35">
        <v>5000</v>
      </c>
      <c r="R41" s="35">
        <v>310</v>
      </c>
      <c r="S41" s="35">
        <v>70</v>
      </c>
      <c r="T41" s="36">
        <v>0.7</v>
      </c>
      <c r="U41" s="31">
        <v>248.02</v>
      </c>
      <c r="V41" s="31">
        <v>149.51</v>
      </c>
      <c r="W41" s="31">
        <v>2.69</v>
      </c>
      <c r="X41" s="31">
        <v>3.26</v>
      </c>
      <c r="Y41" s="37">
        <v>0.60281428917022817</v>
      </c>
      <c r="Z41" s="37">
        <v>1.0626081678081414</v>
      </c>
      <c r="AA41" s="20">
        <v>0.60460000000000003</v>
      </c>
      <c r="AB41" s="20" t="s">
        <v>219</v>
      </c>
      <c r="AC41" s="20">
        <v>4</v>
      </c>
      <c r="AD41" s="31">
        <v>61.664779201733424</v>
      </c>
      <c r="AE41" s="31">
        <v>38.335220798266576</v>
      </c>
      <c r="AF41" s="42">
        <f t="shared" si="6"/>
        <v>0.38335220798266578</v>
      </c>
      <c r="AG41" s="16">
        <f t="shared" si="7"/>
        <v>-0.4753438517037078</v>
      </c>
      <c r="AH41" s="2"/>
    </row>
    <row r="42" spans="1:41" x14ac:dyDescent="0.25">
      <c r="A42" s="2"/>
      <c r="B42" s="48" t="s">
        <v>146</v>
      </c>
      <c r="C42" s="20" t="s">
        <v>765</v>
      </c>
      <c r="D42" s="28" t="s">
        <v>169</v>
      </c>
      <c r="E42" s="20" t="s">
        <v>218</v>
      </c>
      <c r="F42" s="35">
        <v>5000</v>
      </c>
      <c r="G42" s="35">
        <v>460</v>
      </c>
      <c r="H42" s="35">
        <v>70</v>
      </c>
      <c r="I42" s="36">
        <v>0.5</v>
      </c>
      <c r="J42" s="31">
        <v>238.21</v>
      </c>
      <c r="K42" s="31">
        <v>155.46</v>
      </c>
      <c r="L42" s="31">
        <v>1.75</v>
      </c>
      <c r="M42" s="31">
        <v>2.33</v>
      </c>
      <c r="N42" s="37">
        <v>0.65261743839469377</v>
      </c>
      <c r="O42" s="24"/>
      <c r="P42" s="20" t="s">
        <v>170</v>
      </c>
      <c r="Q42" s="35">
        <v>5000</v>
      </c>
      <c r="R42" s="35">
        <v>320</v>
      </c>
      <c r="S42" s="35">
        <v>70</v>
      </c>
      <c r="T42" s="36">
        <v>0.3</v>
      </c>
      <c r="U42" s="31">
        <v>359.97</v>
      </c>
      <c r="V42" s="31">
        <v>221.24</v>
      </c>
      <c r="W42" s="31">
        <v>2.61</v>
      </c>
      <c r="X42" s="31">
        <v>3.19</v>
      </c>
      <c r="Y42" s="37">
        <v>0.61460677278662112</v>
      </c>
      <c r="Z42" s="37">
        <v>1.0618455039727803</v>
      </c>
      <c r="AA42" s="20">
        <v>0.60460000000000003</v>
      </c>
      <c r="AB42" s="20" t="s">
        <v>219</v>
      </c>
      <c r="AC42" s="20">
        <v>4</v>
      </c>
      <c r="AD42" s="31">
        <v>61.650348403551334</v>
      </c>
      <c r="AE42" s="31">
        <v>38.349651596448666</v>
      </c>
      <c r="AF42" s="42">
        <f t="shared" si="6"/>
        <v>0.38349651596448669</v>
      </c>
      <c r="AG42" s="16">
        <f t="shared" si="7"/>
        <v>-0.47473343797545392</v>
      </c>
      <c r="AH42" s="2"/>
    </row>
    <row r="43" spans="1:41" x14ac:dyDescent="0.25">
      <c r="A43" s="2"/>
      <c r="B43" s="48" t="s">
        <v>146</v>
      </c>
      <c r="C43" s="20" t="s">
        <v>774</v>
      </c>
      <c r="D43" s="28" t="s">
        <v>169</v>
      </c>
      <c r="E43" s="20" t="s">
        <v>218</v>
      </c>
      <c r="F43" s="35">
        <v>5000</v>
      </c>
      <c r="G43" s="35">
        <v>460</v>
      </c>
      <c r="H43" s="35">
        <v>70</v>
      </c>
      <c r="I43" s="36">
        <v>0.5</v>
      </c>
      <c r="J43" s="31">
        <v>228.84</v>
      </c>
      <c r="K43" s="31">
        <v>156.80000000000001</v>
      </c>
      <c r="L43" s="31">
        <v>1.86</v>
      </c>
      <c r="M43" s="31">
        <v>2.65</v>
      </c>
      <c r="N43" s="37">
        <v>0.68519489599720329</v>
      </c>
      <c r="O43" s="24"/>
      <c r="P43" s="20" t="s">
        <v>170</v>
      </c>
      <c r="Q43" s="35">
        <v>5000</v>
      </c>
      <c r="R43" s="35">
        <v>320</v>
      </c>
      <c r="S43" s="35">
        <v>70</v>
      </c>
      <c r="T43" s="36">
        <v>0.4</v>
      </c>
      <c r="U43" s="31">
        <v>362.25</v>
      </c>
      <c r="V43" s="31">
        <v>232.18</v>
      </c>
      <c r="W43" s="31">
        <v>2.77</v>
      </c>
      <c r="X43" s="31">
        <v>3.62</v>
      </c>
      <c r="Y43" s="37">
        <v>0.64093857832988266</v>
      </c>
      <c r="Z43" s="37">
        <v>1.0690492336764015</v>
      </c>
      <c r="AA43" s="20">
        <v>0.60460000000000003</v>
      </c>
      <c r="AB43" s="20" t="s">
        <v>219</v>
      </c>
      <c r="AC43" s="20">
        <v>4</v>
      </c>
      <c r="AD43" s="31">
        <v>61.786422012994855</v>
      </c>
      <c r="AE43" s="31">
        <v>38.213577987005145</v>
      </c>
      <c r="AF43" s="42">
        <f t="shared" si="6"/>
        <v>0.38213577987005148</v>
      </c>
      <c r="AG43" s="16">
        <f t="shared" si="7"/>
        <v>-0.48049273465356834</v>
      </c>
      <c r="AH43" s="2"/>
    </row>
    <row r="44" spans="1:41" x14ac:dyDescent="0.25">
      <c r="A44" s="2"/>
      <c r="B44" s="48" t="s">
        <v>146</v>
      </c>
      <c r="C44" s="20" t="s">
        <v>780</v>
      </c>
      <c r="D44" s="28" t="s">
        <v>169</v>
      </c>
      <c r="E44" s="20" t="s">
        <v>218</v>
      </c>
      <c r="F44" s="35">
        <v>5000</v>
      </c>
      <c r="G44" s="35">
        <v>460</v>
      </c>
      <c r="H44" s="35">
        <v>70</v>
      </c>
      <c r="I44" s="36">
        <v>0.5</v>
      </c>
      <c r="J44" s="31">
        <v>235.09</v>
      </c>
      <c r="K44" s="31">
        <v>156.65</v>
      </c>
      <c r="L44" s="31">
        <v>1.99</v>
      </c>
      <c r="M44" s="31">
        <v>2.75</v>
      </c>
      <c r="N44" s="37">
        <v>0.66634055042749585</v>
      </c>
      <c r="O44" s="24"/>
      <c r="P44" s="20" t="s">
        <v>170</v>
      </c>
      <c r="Q44" s="35">
        <v>5000</v>
      </c>
      <c r="R44" s="35">
        <v>320</v>
      </c>
      <c r="S44" s="35">
        <v>70</v>
      </c>
      <c r="T44" s="36">
        <v>0.3</v>
      </c>
      <c r="U44" s="31">
        <v>373.05</v>
      </c>
      <c r="V44" s="31">
        <v>238.46</v>
      </c>
      <c r="W44" s="31">
        <v>2.61</v>
      </c>
      <c r="X44" s="31">
        <v>3.3</v>
      </c>
      <c r="Y44" s="37">
        <v>0.63921726310146099</v>
      </c>
      <c r="Z44" s="37">
        <v>1.042432031942369</v>
      </c>
      <c r="AA44" s="20">
        <v>0.60460000000000003</v>
      </c>
      <c r="AB44" s="20" t="s">
        <v>219</v>
      </c>
      <c r="AC44" s="20">
        <v>4</v>
      </c>
      <c r="AD44" s="31">
        <v>61.281025742341058</v>
      </c>
      <c r="AE44" s="31">
        <v>38.718974257658942</v>
      </c>
      <c r="AF44" s="42">
        <f t="shared" si="6"/>
        <v>0.38718974257658945</v>
      </c>
      <c r="AG44" s="16">
        <f t="shared" si="7"/>
        <v>-0.45914049312946625</v>
      </c>
      <c r="AH44" s="2"/>
    </row>
    <row r="45" spans="1:41" x14ac:dyDescent="0.25">
      <c r="A45" s="2"/>
      <c r="B45" s="48" t="s">
        <v>146</v>
      </c>
      <c r="C45" s="20" t="s">
        <v>783</v>
      </c>
      <c r="D45" s="28" t="s">
        <v>169</v>
      </c>
      <c r="E45" s="20" t="s">
        <v>218</v>
      </c>
      <c r="F45" s="35">
        <v>5000</v>
      </c>
      <c r="G45" s="35">
        <v>460</v>
      </c>
      <c r="H45" s="35">
        <v>70</v>
      </c>
      <c r="I45" s="36">
        <v>0.9</v>
      </c>
      <c r="J45" s="31">
        <v>221.6</v>
      </c>
      <c r="K45" s="31">
        <v>144.5</v>
      </c>
      <c r="L45" s="31">
        <v>2.94</v>
      </c>
      <c r="M45" s="31">
        <v>3.78</v>
      </c>
      <c r="N45" s="37">
        <v>0.65207581227436828</v>
      </c>
      <c r="O45" s="24"/>
      <c r="P45" s="20" t="s">
        <v>170</v>
      </c>
      <c r="Q45" s="35">
        <v>5000</v>
      </c>
      <c r="R45" s="35">
        <v>310</v>
      </c>
      <c r="S45" s="35">
        <v>70</v>
      </c>
      <c r="T45" s="36">
        <v>0.6</v>
      </c>
      <c r="U45" s="31">
        <v>280.05</v>
      </c>
      <c r="V45" s="31">
        <v>173.82</v>
      </c>
      <c r="W45" s="31">
        <v>4.46</v>
      </c>
      <c r="X45" s="31">
        <v>4.33</v>
      </c>
      <c r="Y45" s="37">
        <v>0.62067487948580602</v>
      </c>
      <c r="Z45" s="37">
        <v>1.050591596061655</v>
      </c>
      <c r="AA45" s="20">
        <v>0.60460000000000003</v>
      </c>
      <c r="AB45" s="20" t="s">
        <v>219</v>
      </c>
      <c r="AC45" s="20">
        <v>4</v>
      </c>
      <c r="AD45" s="31">
        <v>61.436723023686987</v>
      </c>
      <c r="AE45" s="31">
        <v>38.563276976313013</v>
      </c>
      <c r="AF45" s="42">
        <f t="shared" si="6"/>
        <v>0.38563276976313016</v>
      </c>
      <c r="AG45" s="16">
        <f t="shared" si="7"/>
        <v>-0.46570730125701049</v>
      </c>
      <c r="AH45" s="2"/>
    </row>
    <row r="46" spans="1:41" x14ac:dyDescent="0.25">
      <c r="A46" s="2"/>
      <c r="B46" s="48" t="s">
        <v>146</v>
      </c>
      <c r="C46" s="20" t="s">
        <v>784</v>
      </c>
      <c r="D46" s="28" t="s">
        <v>169</v>
      </c>
      <c r="E46" s="20" t="s">
        <v>218</v>
      </c>
      <c r="F46" s="35">
        <v>5000</v>
      </c>
      <c r="G46" s="35">
        <v>460</v>
      </c>
      <c r="H46" s="35">
        <v>70</v>
      </c>
      <c r="I46" s="36">
        <v>0.9</v>
      </c>
      <c r="J46" s="31">
        <v>222.13</v>
      </c>
      <c r="K46" s="31">
        <v>140.62</v>
      </c>
      <c r="L46" s="31">
        <v>2.5</v>
      </c>
      <c r="M46" s="31">
        <v>3.11</v>
      </c>
      <c r="N46" s="37">
        <v>0.6330527168775042</v>
      </c>
      <c r="O46" s="24"/>
      <c r="P46" s="20" t="s">
        <v>170</v>
      </c>
      <c r="Q46" s="35">
        <v>5000</v>
      </c>
      <c r="R46" s="35">
        <v>310</v>
      </c>
      <c r="S46" s="35">
        <v>70</v>
      </c>
      <c r="T46" s="36">
        <v>0.6</v>
      </c>
      <c r="U46" s="31">
        <v>263.36</v>
      </c>
      <c r="V46" s="31">
        <v>157.97</v>
      </c>
      <c r="W46" s="31">
        <v>3.08</v>
      </c>
      <c r="X46" s="31">
        <v>3.55</v>
      </c>
      <c r="Y46" s="37">
        <v>0.5998253341433778</v>
      </c>
      <c r="Z46" s="37">
        <v>1.0553950972770749</v>
      </c>
      <c r="AA46" s="20">
        <v>0.60460000000000003</v>
      </c>
      <c r="AB46" s="20" t="s">
        <v>219</v>
      </c>
      <c r="AC46" s="20">
        <v>4</v>
      </c>
      <c r="AD46" s="31">
        <v>61.528061937537316</v>
      </c>
      <c r="AE46" s="31">
        <v>38.471938062462684</v>
      </c>
      <c r="AF46" s="42">
        <f t="shared" si="6"/>
        <v>0.38471938062462685</v>
      </c>
      <c r="AG46" s="16">
        <f t="shared" si="7"/>
        <v>-0.46956426837436038</v>
      </c>
      <c r="AH46" s="2"/>
    </row>
    <row r="47" spans="1:41" x14ac:dyDescent="0.25">
      <c r="A47" s="2"/>
      <c r="B47" s="48" t="s">
        <v>146</v>
      </c>
      <c r="C47" s="20" t="s">
        <v>785</v>
      </c>
      <c r="D47" s="28" t="s">
        <v>169</v>
      </c>
      <c r="E47" s="20" t="s">
        <v>218</v>
      </c>
      <c r="F47" s="35">
        <v>5000</v>
      </c>
      <c r="G47" s="35">
        <v>460</v>
      </c>
      <c r="H47" s="35">
        <v>70</v>
      </c>
      <c r="I47" s="36">
        <v>0.9</v>
      </c>
      <c r="J47" s="31">
        <v>238.47</v>
      </c>
      <c r="K47" s="31">
        <v>153.72999999999999</v>
      </c>
      <c r="L47" s="31">
        <v>1.81</v>
      </c>
      <c r="M47" s="31">
        <v>2.2799999999999998</v>
      </c>
      <c r="N47" s="37">
        <v>0.6446513188241707</v>
      </c>
      <c r="O47" s="24"/>
      <c r="P47" s="20" t="s">
        <v>170</v>
      </c>
      <c r="Q47" s="35">
        <v>5000</v>
      </c>
      <c r="R47" s="35">
        <v>310</v>
      </c>
      <c r="S47" s="35">
        <v>70</v>
      </c>
      <c r="T47" s="36">
        <v>0.6</v>
      </c>
      <c r="U47" s="31">
        <v>266.74</v>
      </c>
      <c r="V47" s="31">
        <v>161.63</v>
      </c>
      <c r="W47" s="31">
        <v>3</v>
      </c>
      <c r="X47" s="31">
        <v>3.36</v>
      </c>
      <c r="Y47" s="37">
        <v>0.60594586488715596</v>
      </c>
      <c r="Z47" s="37">
        <v>1.0638760922054031</v>
      </c>
      <c r="AA47" s="20">
        <v>0.60460000000000003</v>
      </c>
      <c r="AB47" s="20" t="s">
        <v>219</v>
      </c>
      <c r="AC47" s="20">
        <v>4</v>
      </c>
      <c r="AD47" s="31">
        <v>61.688757399239137</v>
      </c>
      <c r="AE47" s="31">
        <v>38.311242600760863</v>
      </c>
      <c r="AF47" s="42">
        <f t="shared" si="6"/>
        <v>0.38311242600760864</v>
      </c>
      <c r="AG47" s="16">
        <f t="shared" si="7"/>
        <v>-0.47635830675576019</v>
      </c>
      <c r="AH47" s="2"/>
    </row>
    <row r="48" spans="1:41" x14ac:dyDescent="0.25">
      <c r="A48" s="2"/>
      <c r="B48" s="48" t="s">
        <v>146</v>
      </c>
      <c r="C48" s="20" t="s">
        <v>786</v>
      </c>
      <c r="D48" s="28" t="s">
        <v>169</v>
      </c>
      <c r="E48" s="20" t="s">
        <v>218</v>
      </c>
      <c r="F48" s="35">
        <v>5000</v>
      </c>
      <c r="G48" s="35">
        <v>460</v>
      </c>
      <c r="H48" s="35">
        <v>70</v>
      </c>
      <c r="I48" s="36">
        <v>0.9</v>
      </c>
      <c r="J48" s="31">
        <v>233.05</v>
      </c>
      <c r="K48" s="31">
        <v>149.38</v>
      </c>
      <c r="L48" s="31">
        <v>2.0699999999999998</v>
      </c>
      <c r="M48" s="31">
        <v>2.58</v>
      </c>
      <c r="N48" s="37">
        <v>0.64097833083029387</v>
      </c>
      <c r="O48" s="24"/>
      <c r="P48" s="20" t="s">
        <v>170</v>
      </c>
      <c r="Q48" s="35">
        <v>5000</v>
      </c>
      <c r="R48" s="35">
        <v>310</v>
      </c>
      <c r="S48" s="35">
        <v>70</v>
      </c>
      <c r="T48" s="36">
        <v>0.5</v>
      </c>
      <c r="U48" s="31">
        <v>276.92</v>
      </c>
      <c r="V48" s="31">
        <v>165.82</v>
      </c>
      <c r="W48" s="31">
        <v>3.31</v>
      </c>
      <c r="X48" s="31">
        <v>3.84</v>
      </c>
      <c r="Y48" s="37">
        <v>0.59880109778997537</v>
      </c>
      <c r="Z48" s="37">
        <v>1.0704361317906466</v>
      </c>
      <c r="AA48" s="20">
        <v>0.60460000000000003</v>
      </c>
      <c r="AB48" s="20" t="s">
        <v>219</v>
      </c>
      <c r="AC48" s="20">
        <v>4</v>
      </c>
      <c r="AD48" s="31">
        <v>61.812560192938093</v>
      </c>
      <c r="AE48" s="31">
        <v>38.187439807061907</v>
      </c>
      <c r="AF48" s="42">
        <f t="shared" si="6"/>
        <v>0.38187439807061907</v>
      </c>
      <c r="AG48" s="16">
        <f t="shared" si="7"/>
        <v>-0.48159992249783262</v>
      </c>
      <c r="AH48" s="2"/>
    </row>
    <row r="49" spans="1:34" x14ac:dyDescent="0.25">
      <c r="A49" s="2"/>
      <c r="B49" s="48" t="s">
        <v>146</v>
      </c>
      <c r="C49" s="20" t="s">
        <v>787</v>
      </c>
      <c r="D49" s="28" t="s">
        <v>169</v>
      </c>
      <c r="E49" s="20" t="s">
        <v>218</v>
      </c>
      <c r="F49" s="35">
        <v>5000</v>
      </c>
      <c r="G49" s="35">
        <v>460</v>
      </c>
      <c r="H49" s="35">
        <v>70</v>
      </c>
      <c r="I49" s="36">
        <v>0.9</v>
      </c>
      <c r="J49" s="31">
        <v>232.81</v>
      </c>
      <c r="K49" s="31">
        <v>150.01</v>
      </c>
      <c r="L49" s="31">
        <v>1.81</v>
      </c>
      <c r="M49" s="31">
        <v>2.35</v>
      </c>
      <c r="N49" s="37">
        <v>0.64434517417636694</v>
      </c>
      <c r="O49" s="24"/>
      <c r="P49" s="20" t="s">
        <v>170</v>
      </c>
      <c r="Q49" s="35">
        <v>5000</v>
      </c>
      <c r="R49" s="35">
        <v>310</v>
      </c>
      <c r="S49" s="35">
        <v>70</v>
      </c>
      <c r="T49" s="36">
        <v>0.5</v>
      </c>
      <c r="U49" s="31">
        <v>270.51</v>
      </c>
      <c r="V49" s="31">
        <v>163.16999999999999</v>
      </c>
      <c r="W49" s="31">
        <v>3.2</v>
      </c>
      <c r="X49" s="31">
        <v>3.59</v>
      </c>
      <c r="Y49" s="37">
        <v>0.60319396695131411</v>
      </c>
      <c r="Z49" s="37">
        <v>1.0682221797294174</v>
      </c>
      <c r="AA49" s="20">
        <v>0.60460000000000003</v>
      </c>
      <c r="AB49" s="20" t="s">
        <v>219</v>
      </c>
      <c r="AC49" s="20">
        <v>4</v>
      </c>
      <c r="AD49" s="31">
        <v>61.770825841440569</v>
      </c>
      <c r="AE49" s="31">
        <v>38.229174158559431</v>
      </c>
      <c r="AF49" s="42">
        <f t="shared" si="6"/>
        <v>0.38229174158559431</v>
      </c>
      <c r="AG49" s="16">
        <f t="shared" si="7"/>
        <v>-0.47983223368467104</v>
      </c>
      <c r="AH49" s="2"/>
    </row>
    <row r="50" spans="1:34" x14ac:dyDescent="0.25">
      <c r="A50" s="2"/>
      <c r="B50" s="48" t="s">
        <v>146</v>
      </c>
      <c r="C50" s="20" t="s">
        <v>788</v>
      </c>
      <c r="D50" s="28" t="s">
        <v>169</v>
      </c>
      <c r="E50" s="20" t="s">
        <v>218</v>
      </c>
      <c r="F50" s="35">
        <v>5000</v>
      </c>
      <c r="G50" s="35">
        <v>460</v>
      </c>
      <c r="H50" s="35">
        <v>70</v>
      </c>
      <c r="I50" s="36">
        <v>0.9</v>
      </c>
      <c r="J50" s="31">
        <v>227.62</v>
      </c>
      <c r="K50" s="31">
        <v>146.77000000000001</v>
      </c>
      <c r="L50" s="31">
        <v>2.27</v>
      </c>
      <c r="M50" s="31">
        <v>3.11</v>
      </c>
      <c r="N50" s="37">
        <v>0.64480274141112381</v>
      </c>
      <c r="O50" s="24"/>
      <c r="P50" s="20" t="s">
        <v>170</v>
      </c>
      <c r="Q50" s="35">
        <v>5000</v>
      </c>
      <c r="R50" s="35">
        <v>310</v>
      </c>
      <c r="S50" s="35">
        <v>70</v>
      </c>
      <c r="T50" s="36">
        <v>0.6</v>
      </c>
      <c r="U50" s="31">
        <v>276.07</v>
      </c>
      <c r="V50" s="31">
        <v>170.05</v>
      </c>
      <c r="W50" s="31">
        <v>3.44</v>
      </c>
      <c r="X50" s="31">
        <v>3.91</v>
      </c>
      <c r="Y50" s="37">
        <v>0.61596696490020653</v>
      </c>
      <c r="Z50" s="37">
        <v>1.0468138360562713</v>
      </c>
      <c r="AA50" s="20">
        <v>0.60460000000000003</v>
      </c>
      <c r="AB50" s="20" t="s">
        <v>219</v>
      </c>
      <c r="AC50" s="20">
        <v>4</v>
      </c>
      <c r="AD50" s="31">
        <v>61.364722751564379</v>
      </c>
      <c r="AE50" s="31">
        <v>38.635277248435621</v>
      </c>
      <c r="AF50" s="42">
        <f t="shared" si="6"/>
        <v>0.38635277248435623</v>
      </c>
      <c r="AG50" s="16">
        <f t="shared" si="7"/>
        <v>-0.46266934456207481</v>
      </c>
      <c r="AH50" s="2"/>
    </row>
    <row r="51" spans="1:34" x14ac:dyDescent="0.25">
      <c r="A51" s="2"/>
      <c r="B51" s="48" t="s">
        <v>146</v>
      </c>
      <c r="C51" s="20" t="s">
        <v>789</v>
      </c>
      <c r="D51" s="28" t="s">
        <v>169</v>
      </c>
      <c r="E51" s="20" t="s">
        <v>218</v>
      </c>
      <c r="F51" s="35">
        <v>5000</v>
      </c>
      <c r="G51" s="35">
        <v>460</v>
      </c>
      <c r="H51" s="35">
        <v>70</v>
      </c>
      <c r="I51" s="36">
        <v>0.9</v>
      </c>
      <c r="J51" s="31">
        <v>227.36</v>
      </c>
      <c r="K51" s="31">
        <v>148.69</v>
      </c>
      <c r="L51" s="31">
        <v>1.94</v>
      </c>
      <c r="M51" s="31">
        <v>2.59</v>
      </c>
      <c r="N51" s="37">
        <v>0.65398486980999293</v>
      </c>
      <c r="O51" s="24"/>
      <c r="P51" s="20" t="s">
        <v>170</v>
      </c>
      <c r="Q51" s="35">
        <v>5000</v>
      </c>
      <c r="R51" s="35">
        <v>310</v>
      </c>
      <c r="S51" s="35">
        <v>70</v>
      </c>
      <c r="T51" s="36">
        <v>0.6</v>
      </c>
      <c r="U51" s="31">
        <v>263.57</v>
      </c>
      <c r="V51" s="31">
        <v>163.75</v>
      </c>
      <c r="W51" s="31">
        <v>3.03</v>
      </c>
      <c r="X51" s="31">
        <v>3.64</v>
      </c>
      <c r="Y51" s="37">
        <v>0.6212770800925751</v>
      </c>
      <c r="Z51" s="37">
        <v>1.0526460588447011</v>
      </c>
      <c r="AA51" s="20">
        <v>0.60460000000000003</v>
      </c>
      <c r="AB51" s="20" t="s">
        <v>219</v>
      </c>
      <c r="AC51" s="20">
        <v>4</v>
      </c>
      <c r="AD51" s="31">
        <v>61.475817589167747</v>
      </c>
      <c r="AE51" s="31">
        <v>38.524182410832253</v>
      </c>
      <c r="AF51" s="42">
        <f t="shared" si="6"/>
        <v>0.38524182410832253</v>
      </c>
      <c r="AG51" s="16">
        <f t="shared" si="7"/>
        <v>-0.46735772887352445</v>
      </c>
      <c r="AH51" s="2"/>
    </row>
    <row r="52" spans="1:34" x14ac:dyDescent="0.25">
      <c r="A52" s="2"/>
      <c r="B52" s="48" t="s">
        <v>146</v>
      </c>
      <c r="C52" s="20" t="s">
        <v>790</v>
      </c>
      <c r="D52" s="28" t="s">
        <v>169</v>
      </c>
      <c r="E52" s="20" t="s">
        <v>218</v>
      </c>
      <c r="F52" s="35">
        <v>5000</v>
      </c>
      <c r="G52" s="35">
        <v>460</v>
      </c>
      <c r="H52" s="35">
        <v>70</v>
      </c>
      <c r="I52" s="36">
        <v>0.9</v>
      </c>
      <c r="J52" s="31">
        <v>222.48</v>
      </c>
      <c r="K52" s="31">
        <v>149.88</v>
      </c>
      <c r="L52" s="31">
        <v>2.76</v>
      </c>
      <c r="M52" s="31">
        <v>3.07</v>
      </c>
      <c r="N52" s="37">
        <v>0.67367853290183388</v>
      </c>
      <c r="O52" s="24"/>
      <c r="P52" s="20" t="s">
        <v>170</v>
      </c>
      <c r="Q52" s="35">
        <v>5000</v>
      </c>
      <c r="R52" s="35">
        <v>310</v>
      </c>
      <c r="S52" s="35">
        <v>70</v>
      </c>
      <c r="T52" s="36">
        <v>0.6</v>
      </c>
      <c r="U52" s="31">
        <v>267.26</v>
      </c>
      <c r="V52" s="31">
        <v>167.81</v>
      </c>
      <c r="W52" s="31">
        <v>3.63</v>
      </c>
      <c r="X52" s="31">
        <v>3.61</v>
      </c>
      <c r="Y52" s="37">
        <v>0.62789044376262815</v>
      </c>
      <c r="Z52" s="37">
        <v>1.0729236916950369</v>
      </c>
      <c r="AA52" s="20">
        <v>0.60460000000000003</v>
      </c>
      <c r="AB52" s="20" t="s">
        <v>219</v>
      </c>
      <c r="AC52" s="20">
        <v>4</v>
      </c>
      <c r="AD52" s="31">
        <v>61.859394238562501</v>
      </c>
      <c r="AE52" s="31">
        <v>38.140605761437499</v>
      </c>
      <c r="AF52" s="42">
        <f t="shared" si="6"/>
        <v>0.38140605761437502</v>
      </c>
      <c r="AG52" s="16">
        <f t="shared" si="7"/>
        <v>-0.48358449212935545</v>
      </c>
      <c r="AH52" s="2"/>
    </row>
    <row r="53" spans="1:34" x14ac:dyDescent="0.25">
      <c r="A53" s="2"/>
      <c r="B53" s="48" t="s">
        <v>146</v>
      </c>
      <c r="C53" s="20" t="s">
        <v>791</v>
      </c>
      <c r="D53" s="28" t="s">
        <v>169</v>
      </c>
      <c r="E53" s="20" t="s">
        <v>218</v>
      </c>
      <c r="F53" s="35">
        <v>5000</v>
      </c>
      <c r="G53" s="35">
        <v>460</v>
      </c>
      <c r="H53" s="35">
        <v>70</v>
      </c>
      <c r="I53" s="36">
        <v>0.8</v>
      </c>
      <c r="J53" s="31">
        <v>209.32</v>
      </c>
      <c r="K53" s="31">
        <v>136.09</v>
      </c>
      <c r="L53" s="31">
        <v>2.91</v>
      </c>
      <c r="M53" s="31">
        <v>3.95</v>
      </c>
      <c r="N53" s="37">
        <v>0.65015287597936178</v>
      </c>
      <c r="O53" s="24"/>
      <c r="P53" s="20" t="s">
        <v>170</v>
      </c>
      <c r="Q53" s="35">
        <v>5000</v>
      </c>
      <c r="R53" s="35">
        <v>310</v>
      </c>
      <c r="S53" s="35">
        <v>70</v>
      </c>
      <c r="T53" s="36">
        <v>0.5</v>
      </c>
      <c r="U53" s="31">
        <v>249.43</v>
      </c>
      <c r="V53" s="31">
        <v>152.12</v>
      </c>
      <c r="W53" s="31">
        <v>3.44</v>
      </c>
      <c r="X53" s="31">
        <v>4.8899999999999997</v>
      </c>
      <c r="Y53" s="37">
        <v>0.60987050475083193</v>
      </c>
      <c r="Z53" s="37">
        <v>1.0660506958686051</v>
      </c>
      <c r="AA53" s="20">
        <v>0.60460000000000003</v>
      </c>
      <c r="AB53" s="20" t="s">
        <v>219</v>
      </c>
      <c r="AC53" s="20">
        <v>4</v>
      </c>
      <c r="AD53" s="31">
        <v>61.729844656201351</v>
      </c>
      <c r="AE53" s="31">
        <v>38.270155343798649</v>
      </c>
      <c r="AF53" s="42">
        <f t="shared" si="6"/>
        <v>0.38270155343798651</v>
      </c>
      <c r="AG53" s="16">
        <f t="shared" si="7"/>
        <v>-0.47809716131580787</v>
      </c>
      <c r="AH53" s="2"/>
    </row>
    <row r="54" spans="1:34" x14ac:dyDescent="0.25">
      <c r="A54" s="2"/>
      <c r="B54" s="48" t="s">
        <v>146</v>
      </c>
      <c r="C54" s="20" t="s">
        <v>792</v>
      </c>
      <c r="D54" s="28" t="s">
        <v>169</v>
      </c>
      <c r="E54" s="20" t="s">
        <v>218</v>
      </c>
      <c r="F54" s="35">
        <v>3672</v>
      </c>
      <c r="G54" s="35">
        <v>480</v>
      </c>
      <c r="H54" s="35">
        <v>70</v>
      </c>
      <c r="I54" s="36">
        <v>0.9</v>
      </c>
      <c r="J54" s="31">
        <v>316.52999999999997</v>
      </c>
      <c r="K54" s="31">
        <v>202.1</v>
      </c>
      <c r="L54" s="31">
        <v>2.23</v>
      </c>
      <c r="M54" s="31">
        <v>4.28</v>
      </c>
      <c r="N54" s="37">
        <v>0.63848608346760183</v>
      </c>
      <c r="O54" s="24"/>
      <c r="P54" s="20" t="s">
        <v>170</v>
      </c>
      <c r="Q54" s="35">
        <v>4308</v>
      </c>
      <c r="R54" s="35">
        <v>320</v>
      </c>
      <c r="S54" s="35">
        <v>70</v>
      </c>
      <c r="T54" s="36">
        <v>0.8</v>
      </c>
      <c r="U54" s="31">
        <v>338.12</v>
      </c>
      <c r="V54" s="31">
        <v>207.54</v>
      </c>
      <c r="W54" s="31">
        <v>3.04</v>
      </c>
      <c r="X54" s="31">
        <v>4.2</v>
      </c>
      <c r="Y54" s="37">
        <v>0.61380574943806931</v>
      </c>
      <c r="Z54" s="37">
        <v>1.0402087045488366</v>
      </c>
      <c r="AA54" s="20">
        <v>0.60460000000000003</v>
      </c>
      <c r="AB54" s="20" t="s">
        <v>219</v>
      </c>
      <c r="AC54" s="20">
        <v>4</v>
      </c>
      <c r="AD54" s="31">
        <v>61.238481761979756</v>
      </c>
      <c r="AE54" s="31">
        <v>38.761518238020244</v>
      </c>
      <c r="AF54" s="42">
        <f t="shared" si="6"/>
        <v>0.38761518238020243</v>
      </c>
      <c r="AG54" s="16">
        <f t="shared" si="7"/>
        <v>-0.45734782239205002</v>
      </c>
      <c r="AH54" s="2"/>
    </row>
    <row r="55" spans="1:34" x14ac:dyDescent="0.25">
      <c r="A55" s="2"/>
      <c r="B55" s="48" t="s">
        <v>146</v>
      </c>
      <c r="C55" s="20" t="s">
        <v>793</v>
      </c>
      <c r="D55" s="28" t="s">
        <v>169</v>
      </c>
      <c r="E55" s="20" t="s">
        <v>218</v>
      </c>
      <c r="F55" s="35">
        <v>5193</v>
      </c>
      <c r="G55" s="35">
        <v>460</v>
      </c>
      <c r="H55" s="35">
        <v>70</v>
      </c>
      <c r="I55" s="36">
        <v>0.9</v>
      </c>
      <c r="J55" s="31">
        <v>245.83</v>
      </c>
      <c r="K55" s="31">
        <v>160.77000000000001</v>
      </c>
      <c r="L55" s="31">
        <v>1.87</v>
      </c>
      <c r="M55" s="31">
        <v>2.13</v>
      </c>
      <c r="N55" s="37">
        <v>0.65398852865801571</v>
      </c>
      <c r="O55" s="24"/>
      <c r="P55" s="20" t="s">
        <v>170</v>
      </c>
      <c r="Q55" s="35">
        <v>5000</v>
      </c>
      <c r="R55" s="35">
        <v>310</v>
      </c>
      <c r="S55" s="35">
        <v>70</v>
      </c>
      <c r="T55" s="36">
        <v>0.7</v>
      </c>
      <c r="U55" s="31">
        <v>266.08</v>
      </c>
      <c r="V55" s="31">
        <v>166.62</v>
      </c>
      <c r="W55" s="31">
        <v>3.24</v>
      </c>
      <c r="X55" s="31">
        <v>4.53</v>
      </c>
      <c r="Y55" s="37">
        <v>0.62620264582080587</v>
      </c>
      <c r="Z55" s="37">
        <v>1.0443720304004609</v>
      </c>
      <c r="AA55" s="20">
        <v>0.60460000000000003</v>
      </c>
      <c r="AB55" s="20" t="s">
        <v>219</v>
      </c>
      <c r="AC55" s="20">
        <v>4</v>
      </c>
      <c r="AD55" s="31">
        <v>61.318106225214066</v>
      </c>
      <c r="AE55" s="31">
        <v>38.681893774785934</v>
      </c>
      <c r="AF55" s="42">
        <f t="shared" si="6"/>
        <v>0.38681893774785936</v>
      </c>
      <c r="AG55" s="16">
        <f t="shared" si="7"/>
        <v>-0.46070354061216351</v>
      </c>
      <c r="AH55" s="2"/>
    </row>
    <row r="56" spans="1:34" x14ac:dyDescent="0.25">
      <c r="A56" s="2"/>
      <c r="B56" s="48" t="s">
        <v>146</v>
      </c>
      <c r="C56" s="20" t="s">
        <v>794</v>
      </c>
      <c r="D56" s="28" t="s">
        <v>169</v>
      </c>
      <c r="E56" s="20" t="s">
        <v>218</v>
      </c>
      <c r="F56" s="35">
        <v>5000</v>
      </c>
      <c r="G56" s="35">
        <v>460</v>
      </c>
      <c r="H56" s="35">
        <v>70</v>
      </c>
      <c r="I56" s="36">
        <v>0.9</v>
      </c>
      <c r="J56" s="31">
        <v>233.51</v>
      </c>
      <c r="K56" s="31">
        <v>151.97999999999999</v>
      </c>
      <c r="L56" s="31">
        <v>2.04</v>
      </c>
      <c r="M56" s="31">
        <v>2.8</v>
      </c>
      <c r="N56" s="37">
        <v>0.65085007066078537</v>
      </c>
      <c r="O56" s="24"/>
      <c r="P56" s="20" t="s">
        <v>170</v>
      </c>
      <c r="Q56" s="35">
        <v>5000</v>
      </c>
      <c r="R56" s="35">
        <v>310</v>
      </c>
      <c r="S56" s="35">
        <v>70</v>
      </c>
      <c r="T56" s="36">
        <v>0.6</v>
      </c>
      <c r="U56" s="31">
        <v>284.67</v>
      </c>
      <c r="V56" s="31">
        <v>175.4</v>
      </c>
      <c r="W56" s="31">
        <v>3.44</v>
      </c>
      <c r="X56" s="31">
        <v>3.83</v>
      </c>
      <c r="Y56" s="37">
        <v>0.61615203569044863</v>
      </c>
      <c r="Z56" s="37">
        <v>1.0563140799031114</v>
      </c>
      <c r="AA56" s="20">
        <v>0.60460000000000003</v>
      </c>
      <c r="AB56" s="20" t="s">
        <v>219</v>
      </c>
      <c r="AC56" s="20">
        <v>4</v>
      </c>
      <c r="AD56" s="31">
        <v>61.545509683343504</v>
      </c>
      <c r="AE56" s="31">
        <v>38.454490316656496</v>
      </c>
      <c r="AF56" s="42">
        <f t="shared" si="6"/>
        <v>0.38454490316656498</v>
      </c>
      <c r="AG56" s="16">
        <f t="shared" si="7"/>
        <v>-0.47030142360132587</v>
      </c>
      <c r="AH56" s="2"/>
    </row>
    <row r="57" spans="1:34" x14ac:dyDescent="0.25">
      <c r="A57" s="2"/>
      <c r="B57" s="48" t="s">
        <v>146</v>
      </c>
      <c r="C57" s="20" t="s">
        <v>795</v>
      </c>
      <c r="D57" s="28" t="s">
        <v>169</v>
      </c>
      <c r="E57" s="20" t="s">
        <v>218</v>
      </c>
      <c r="F57" s="35">
        <v>5000</v>
      </c>
      <c r="G57" s="35">
        <v>460</v>
      </c>
      <c r="H57" s="35">
        <v>70</v>
      </c>
      <c r="I57" s="36">
        <v>0.9</v>
      </c>
      <c r="J57" s="31">
        <v>240.26</v>
      </c>
      <c r="K57" s="31">
        <v>156.09</v>
      </c>
      <c r="L57" s="31">
        <v>2.0699999999999998</v>
      </c>
      <c r="M57" s="31">
        <v>2.42</v>
      </c>
      <c r="N57" s="37">
        <v>0.64967118954465997</v>
      </c>
      <c r="O57" s="24"/>
      <c r="P57" s="20" t="s">
        <v>170</v>
      </c>
      <c r="Q57" s="35">
        <v>5000</v>
      </c>
      <c r="R57" s="35">
        <v>310</v>
      </c>
      <c r="S57" s="35">
        <v>70</v>
      </c>
      <c r="T57" s="36">
        <v>0.6</v>
      </c>
      <c r="U57" s="31">
        <v>288.27999999999997</v>
      </c>
      <c r="V57" s="31">
        <v>174.96</v>
      </c>
      <c r="W57" s="31">
        <v>3.78</v>
      </c>
      <c r="X57" s="31">
        <v>3.39</v>
      </c>
      <c r="Y57" s="37">
        <v>0.6069099486610241</v>
      </c>
      <c r="Z57" s="37">
        <v>1.070457307509914</v>
      </c>
      <c r="AA57" s="20">
        <v>0.60460000000000003</v>
      </c>
      <c r="AB57" s="20" t="s">
        <v>219</v>
      </c>
      <c r="AC57" s="20">
        <v>4</v>
      </c>
      <c r="AD57" s="31">
        <v>61.812959133250359</v>
      </c>
      <c r="AE57" s="31">
        <v>38.187040866749641</v>
      </c>
      <c r="AF57" s="42">
        <f t="shared" si="6"/>
        <v>0.38187040866749644</v>
      </c>
      <c r="AG57" s="16">
        <f t="shared" si="7"/>
        <v>-0.48161682346334062</v>
      </c>
      <c r="AH57" s="2"/>
    </row>
    <row r="58" spans="1:34" x14ac:dyDescent="0.25">
      <c r="A58" s="2"/>
      <c r="B58" s="48" t="s">
        <v>146</v>
      </c>
      <c r="C58" s="20" t="s">
        <v>796</v>
      </c>
      <c r="D58" s="28" t="s">
        <v>169</v>
      </c>
      <c r="E58" s="20" t="s">
        <v>218</v>
      </c>
      <c r="F58" s="35">
        <v>5000</v>
      </c>
      <c r="G58" s="35">
        <v>460</v>
      </c>
      <c r="H58" s="35">
        <v>70</v>
      </c>
      <c r="I58" s="36">
        <v>0.9</v>
      </c>
      <c r="J58" s="31">
        <v>229.05</v>
      </c>
      <c r="K58" s="31">
        <v>146.09</v>
      </c>
      <c r="L58" s="31">
        <v>2.2400000000000002</v>
      </c>
      <c r="M58" s="31">
        <v>3</v>
      </c>
      <c r="N58" s="37">
        <v>0.63780833879065701</v>
      </c>
      <c r="O58" s="24"/>
      <c r="P58" s="20" t="s">
        <v>170</v>
      </c>
      <c r="Q58" s="35">
        <v>5000</v>
      </c>
      <c r="R58" s="35">
        <v>310</v>
      </c>
      <c r="S58" s="35">
        <v>70</v>
      </c>
      <c r="T58" s="36">
        <v>0.6</v>
      </c>
      <c r="U58" s="31">
        <v>282.44</v>
      </c>
      <c r="V58" s="31">
        <v>168.23</v>
      </c>
      <c r="W58" s="31">
        <v>2.98</v>
      </c>
      <c r="X58" s="31">
        <v>3.18</v>
      </c>
      <c r="Y58" s="37">
        <v>0.59563093046310722</v>
      </c>
      <c r="Z58" s="37">
        <v>1.07081131313103</v>
      </c>
      <c r="AA58" s="20">
        <v>0.60460000000000003</v>
      </c>
      <c r="AB58" s="20" t="s">
        <v>219</v>
      </c>
      <c r="AC58" s="20">
        <v>4</v>
      </c>
      <c r="AD58" s="31">
        <v>61.819627769573025</v>
      </c>
      <c r="AE58" s="31">
        <v>38.180372230426975</v>
      </c>
      <c r="AF58" s="42">
        <f t="shared" si="6"/>
        <v>0.38180372230426979</v>
      </c>
      <c r="AG58" s="16">
        <f t="shared" si="7"/>
        <v>-0.48189934788191552</v>
      </c>
      <c r="AH58" s="2"/>
    </row>
    <row r="59" spans="1:34" x14ac:dyDescent="0.25">
      <c r="A59" s="2"/>
      <c r="B59" s="48" t="s">
        <v>146</v>
      </c>
      <c r="C59" s="20" t="s">
        <v>797</v>
      </c>
      <c r="D59" s="28" t="s">
        <v>169</v>
      </c>
      <c r="E59" s="20" t="s">
        <v>218</v>
      </c>
      <c r="F59" s="35">
        <v>5000</v>
      </c>
      <c r="G59" s="35">
        <v>460</v>
      </c>
      <c r="H59" s="35">
        <v>70</v>
      </c>
      <c r="I59" s="36">
        <v>1.1000000000000001</v>
      </c>
      <c r="J59" s="31">
        <v>239.06</v>
      </c>
      <c r="K59" s="31">
        <v>155.11000000000001</v>
      </c>
      <c r="L59" s="31">
        <v>2.04</v>
      </c>
      <c r="M59" s="31">
        <v>2.46</v>
      </c>
      <c r="N59" s="37">
        <v>0.64883292897180633</v>
      </c>
      <c r="O59" s="24"/>
      <c r="P59" s="20" t="s">
        <v>170</v>
      </c>
      <c r="Q59" s="35">
        <v>4829</v>
      </c>
      <c r="R59" s="35">
        <v>310</v>
      </c>
      <c r="S59" s="35">
        <v>70</v>
      </c>
      <c r="T59" s="36">
        <v>0.8</v>
      </c>
      <c r="U59" s="31">
        <v>278.27</v>
      </c>
      <c r="V59" s="31">
        <v>171.68</v>
      </c>
      <c r="W59" s="31">
        <v>3.13</v>
      </c>
      <c r="X59" s="31">
        <v>4.0599999999999996</v>
      </c>
      <c r="Y59" s="37">
        <v>0.61695475617206319</v>
      </c>
      <c r="Z59" s="37">
        <v>1.0516701953925007</v>
      </c>
      <c r="AA59" s="20">
        <v>0.60460000000000003</v>
      </c>
      <c r="AB59" s="20" t="s">
        <v>219</v>
      </c>
      <c r="AC59" s="20">
        <v>4</v>
      </c>
      <c r="AD59" s="31">
        <v>61.457253172092905</v>
      </c>
      <c r="AE59" s="31">
        <v>38.542746827907095</v>
      </c>
      <c r="AF59" s="42">
        <f t="shared" si="6"/>
        <v>0.38542746827907098</v>
      </c>
      <c r="AG59" s="16">
        <f t="shared" si="7"/>
        <v>-0.4665739301896733</v>
      </c>
      <c r="AH59" s="2"/>
    </row>
    <row r="60" spans="1:34" x14ac:dyDescent="0.25">
      <c r="A60" s="2"/>
      <c r="B60" s="48" t="s">
        <v>146</v>
      </c>
      <c r="C60" s="20" t="s">
        <v>798</v>
      </c>
      <c r="D60" s="28" t="s">
        <v>169</v>
      </c>
      <c r="E60" s="20" t="s">
        <v>218</v>
      </c>
      <c r="F60" s="35">
        <v>5000</v>
      </c>
      <c r="G60" s="35">
        <v>460</v>
      </c>
      <c r="H60" s="35">
        <v>70</v>
      </c>
      <c r="I60" s="36">
        <v>0.9</v>
      </c>
      <c r="J60" s="31">
        <v>234.87</v>
      </c>
      <c r="K60" s="31">
        <v>154.55000000000001</v>
      </c>
      <c r="L60" s="31">
        <v>1.93</v>
      </c>
      <c r="M60" s="31">
        <v>2.27</v>
      </c>
      <c r="N60" s="37">
        <v>0.65802358751649848</v>
      </c>
      <c r="O60" s="24"/>
      <c r="P60" s="20" t="s">
        <v>170</v>
      </c>
      <c r="Q60" s="35">
        <v>5000</v>
      </c>
      <c r="R60" s="35">
        <v>310</v>
      </c>
      <c r="S60" s="35">
        <v>70</v>
      </c>
      <c r="T60" s="36">
        <v>0.5</v>
      </c>
      <c r="U60" s="31">
        <v>278.52999999999997</v>
      </c>
      <c r="V60" s="31">
        <v>173.83</v>
      </c>
      <c r="W60" s="31">
        <v>2.7</v>
      </c>
      <c r="X60" s="31">
        <v>3.17</v>
      </c>
      <c r="Y60" s="37">
        <v>0.6240979427709763</v>
      </c>
      <c r="Z60" s="37">
        <v>1.0543594881836869</v>
      </c>
      <c r="AA60" s="20">
        <v>0.60460000000000003</v>
      </c>
      <c r="AB60" s="20" t="s">
        <v>219</v>
      </c>
      <c r="AC60" s="20">
        <v>4</v>
      </c>
      <c r="AD60" s="31">
        <v>61.50838964469164</v>
      </c>
      <c r="AE60" s="31">
        <v>38.49161035530836</v>
      </c>
      <c r="AF60" s="42">
        <f t="shared" si="6"/>
        <v>0.38491610355308359</v>
      </c>
      <c r="AG60" s="16">
        <f t="shared" si="7"/>
        <v>-0.46873327779722695</v>
      </c>
      <c r="AH60" s="2"/>
    </row>
    <row r="61" spans="1:34" x14ac:dyDescent="0.25">
      <c r="A61" s="2"/>
      <c r="B61" s="48" t="s">
        <v>146</v>
      </c>
      <c r="C61" s="20" t="s">
        <v>799</v>
      </c>
      <c r="D61" s="28" t="s">
        <v>169</v>
      </c>
      <c r="E61" s="20" t="s">
        <v>218</v>
      </c>
      <c r="F61" s="35">
        <v>5000</v>
      </c>
      <c r="G61" s="35">
        <v>460</v>
      </c>
      <c r="H61" s="35">
        <v>70</v>
      </c>
      <c r="I61" s="36">
        <v>0.9</v>
      </c>
      <c r="J61" s="31">
        <v>228.18</v>
      </c>
      <c r="K61" s="31">
        <v>148.80000000000001</v>
      </c>
      <c r="L61" s="31">
        <v>2.1</v>
      </c>
      <c r="M61" s="31">
        <v>3.66</v>
      </c>
      <c r="N61" s="37">
        <v>0.6521167499342625</v>
      </c>
      <c r="O61" s="24"/>
      <c r="P61" s="20" t="s">
        <v>170</v>
      </c>
      <c r="Q61" s="35">
        <v>5000</v>
      </c>
      <c r="R61" s="35">
        <v>310</v>
      </c>
      <c r="S61" s="35">
        <v>70</v>
      </c>
      <c r="T61" s="36">
        <v>0.5</v>
      </c>
      <c r="U61" s="31">
        <v>273.67</v>
      </c>
      <c r="V61" s="31">
        <v>172.16</v>
      </c>
      <c r="W61" s="31">
        <v>2.66</v>
      </c>
      <c r="X61" s="31">
        <v>3.61</v>
      </c>
      <c r="Y61" s="37">
        <v>0.62907881755398831</v>
      </c>
      <c r="Z61" s="37">
        <v>1.0366216946707112</v>
      </c>
      <c r="AA61" s="20">
        <v>0.60460000000000003</v>
      </c>
      <c r="AB61" s="20" t="s">
        <v>219</v>
      </c>
      <c r="AC61" s="20">
        <v>4</v>
      </c>
      <c r="AD61" s="31">
        <v>61.16973470758488</v>
      </c>
      <c r="AE61" s="31">
        <v>38.83026529241512</v>
      </c>
      <c r="AF61" s="42">
        <f t="shared" si="6"/>
        <v>0.38830265292415123</v>
      </c>
      <c r="AG61" s="16">
        <f t="shared" si="7"/>
        <v>-0.45445256040469351</v>
      </c>
      <c r="AH61" s="2"/>
    </row>
    <row r="62" spans="1:34" x14ac:dyDescent="0.25">
      <c r="A62" s="2"/>
      <c r="B62" s="48" t="s">
        <v>146</v>
      </c>
      <c r="C62" s="20" t="s">
        <v>800</v>
      </c>
      <c r="D62" s="28" t="s">
        <v>169</v>
      </c>
      <c r="E62" s="20" t="s">
        <v>218</v>
      </c>
      <c r="F62" s="35">
        <v>5000</v>
      </c>
      <c r="G62" s="35">
        <v>460</v>
      </c>
      <c r="H62" s="35">
        <v>70</v>
      </c>
      <c r="I62" s="36">
        <v>0.9</v>
      </c>
      <c r="J62" s="31">
        <v>232.57</v>
      </c>
      <c r="K62" s="31">
        <v>151.87</v>
      </c>
      <c r="L62" s="31">
        <v>1.85</v>
      </c>
      <c r="M62" s="31">
        <v>2.56</v>
      </c>
      <c r="N62" s="37">
        <v>0.65300769660747304</v>
      </c>
      <c r="O62" s="24"/>
      <c r="P62" s="20" t="s">
        <v>170</v>
      </c>
      <c r="Q62" s="35">
        <v>5000</v>
      </c>
      <c r="R62" s="35">
        <v>310</v>
      </c>
      <c r="S62" s="35">
        <v>70</v>
      </c>
      <c r="T62" s="36">
        <v>0.5</v>
      </c>
      <c r="U62" s="31">
        <v>266.52</v>
      </c>
      <c r="V62" s="31">
        <v>168.9</v>
      </c>
      <c r="W62" s="31">
        <v>2.95</v>
      </c>
      <c r="X62" s="31">
        <v>4</v>
      </c>
      <c r="Y62" s="37">
        <v>0.63372354795137331</v>
      </c>
      <c r="Z62" s="37">
        <v>1.0304299070445453</v>
      </c>
      <c r="AA62" s="20">
        <v>0.60460000000000003</v>
      </c>
      <c r="AB62" s="20" t="s">
        <v>219</v>
      </c>
      <c r="AC62" s="20">
        <v>4</v>
      </c>
      <c r="AD62" s="31">
        <v>61.050747928808633</v>
      </c>
      <c r="AE62" s="31">
        <v>38.949252071191367</v>
      </c>
      <c r="AF62" s="42">
        <f t="shared" si="6"/>
        <v>0.3894925207119137</v>
      </c>
      <c r="AG62" s="16">
        <f t="shared" si="7"/>
        <v>-0.44944588171548255</v>
      </c>
      <c r="AH62" s="2"/>
    </row>
    <row r="63" spans="1:34" x14ac:dyDescent="0.25">
      <c r="A63" s="2"/>
      <c r="B63" s="48" t="s">
        <v>146</v>
      </c>
      <c r="C63" s="20" t="s">
        <v>801</v>
      </c>
      <c r="D63" s="28" t="s">
        <v>169</v>
      </c>
      <c r="E63" s="20" t="s">
        <v>218</v>
      </c>
      <c r="F63" s="35">
        <v>5000</v>
      </c>
      <c r="G63" s="35">
        <v>460</v>
      </c>
      <c r="H63" s="35">
        <v>70</v>
      </c>
      <c r="I63" s="36">
        <v>1.1000000000000001</v>
      </c>
      <c r="J63" s="31">
        <v>218.83</v>
      </c>
      <c r="K63" s="31">
        <v>141.46</v>
      </c>
      <c r="L63" s="31">
        <v>2.58</v>
      </c>
      <c r="M63" s="31">
        <v>4.0999999999999996</v>
      </c>
      <c r="N63" s="37">
        <v>0.64643787414888265</v>
      </c>
      <c r="O63" s="24"/>
      <c r="P63" s="20" t="s">
        <v>170</v>
      </c>
      <c r="Q63" s="35">
        <v>5000</v>
      </c>
      <c r="R63" s="35">
        <v>310</v>
      </c>
      <c r="S63" s="35">
        <v>70</v>
      </c>
      <c r="T63" s="36">
        <v>0.9</v>
      </c>
      <c r="U63" s="31">
        <v>257.22000000000003</v>
      </c>
      <c r="V63" s="31">
        <v>157.04</v>
      </c>
      <c r="W63" s="31">
        <v>3.39</v>
      </c>
      <c r="X63" s="31">
        <v>4</v>
      </c>
      <c r="Y63" s="37">
        <v>0.61052795272529348</v>
      </c>
      <c r="Z63" s="37">
        <v>1.05881781704391</v>
      </c>
      <c r="AA63" s="20">
        <v>0.60460000000000003</v>
      </c>
      <c r="AB63" s="20" t="s">
        <v>219</v>
      </c>
      <c r="AC63" s="20">
        <v>4</v>
      </c>
      <c r="AD63" s="31">
        <v>61.593002043276655</v>
      </c>
      <c r="AE63" s="31">
        <v>38.406997956723345</v>
      </c>
      <c r="AF63" s="42">
        <f t="shared" si="6"/>
        <v>0.38406997956723343</v>
      </c>
      <c r="AG63" s="16">
        <f t="shared" si="7"/>
        <v>-0.47230857944597393</v>
      </c>
      <c r="AH63" s="2"/>
    </row>
    <row r="64" spans="1:34" x14ac:dyDescent="0.25">
      <c r="A64" s="2"/>
      <c r="B64" s="48" t="s">
        <v>146</v>
      </c>
      <c r="C64" s="20" t="s">
        <v>802</v>
      </c>
      <c r="D64" s="28" t="s">
        <v>169</v>
      </c>
      <c r="E64" s="20" t="s">
        <v>218</v>
      </c>
      <c r="F64" s="35">
        <v>5000</v>
      </c>
      <c r="G64" s="35">
        <v>460</v>
      </c>
      <c r="H64" s="35">
        <v>70</v>
      </c>
      <c r="I64" s="36">
        <v>1.1000000000000001</v>
      </c>
      <c r="J64" s="31">
        <v>231.79</v>
      </c>
      <c r="K64" s="31">
        <v>152.07</v>
      </c>
      <c r="L64" s="31">
        <v>1.9</v>
      </c>
      <c r="M64" s="31">
        <v>2.59</v>
      </c>
      <c r="N64" s="37">
        <v>0.65606799257949</v>
      </c>
      <c r="O64" s="24"/>
      <c r="P64" s="20" t="s">
        <v>170</v>
      </c>
      <c r="Q64" s="35">
        <v>3722</v>
      </c>
      <c r="R64" s="35">
        <v>310</v>
      </c>
      <c r="S64" s="35">
        <v>70</v>
      </c>
      <c r="T64" s="36">
        <v>0.9</v>
      </c>
      <c r="U64" s="31">
        <v>269.43</v>
      </c>
      <c r="V64" s="31">
        <v>168.19</v>
      </c>
      <c r="W64" s="31">
        <v>3.04</v>
      </c>
      <c r="X64" s="31">
        <v>3.97</v>
      </c>
      <c r="Y64" s="37">
        <v>0.62424377389303343</v>
      </c>
      <c r="Z64" s="37">
        <v>1.0509804342748796</v>
      </c>
      <c r="AA64" s="20">
        <v>0.60460000000000003</v>
      </c>
      <c r="AB64" s="20" t="s">
        <v>219</v>
      </c>
      <c r="AC64" s="20">
        <v>4</v>
      </c>
      <c r="AD64" s="31">
        <v>61.444125574438388</v>
      </c>
      <c r="AE64" s="31">
        <v>38.555874425561612</v>
      </c>
      <c r="AF64" s="42">
        <f t="shared" si="6"/>
        <v>0.38555874425561615</v>
      </c>
      <c r="AG64" s="16">
        <f t="shared" si="7"/>
        <v>-0.46601976162649184</v>
      </c>
      <c r="AH64" s="2"/>
    </row>
    <row r="65" spans="1:34" x14ac:dyDescent="0.25">
      <c r="A65" s="2"/>
      <c r="B65" s="48" t="s">
        <v>146</v>
      </c>
      <c r="C65" s="20" t="s">
        <v>803</v>
      </c>
      <c r="D65" s="28" t="s">
        <v>169</v>
      </c>
      <c r="E65" s="20" t="s">
        <v>218</v>
      </c>
      <c r="F65" s="35">
        <v>5000</v>
      </c>
      <c r="G65" s="35">
        <v>460</v>
      </c>
      <c r="H65" s="35">
        <v>70</v>
      </c>
      <c r="I65" s="36">
        <v>1.1000000000000001</v>
      </c>
      <c r="J65" s="31">
        <v>219</v>
      </c>
      <c r="K65" s="31">
        <v>144.13</v>
      </c>
      <c r="L65" s="31">
        <v>2.48</v>
      </c>
      <c r="M65" s="31">
        <v>4.01</v>
      </c>
      <c r="N65" s="37">
        <v>0.65812785388127848</v>
      </c>
      <c r="O65" s="24"/>
      <c r="P65" s="20" t="s">
        <v>170</v>
      </c>
      <c r="Q65" s="35">
        <v>5000</v>
      </c>
      <c r="R65" s="35">
        <v>310</v>
      </c>
      <c r="S65" s="35">
        <v>70</v>
      </c>
      <c r="T65" s="36">
        <v>0.8</v>
      </c>
      <c r="U65" s="31">
        <v>267.36</v>
      </c>
      <c r="V65" s="31">
        <v>169.41</v>
      </c>
      <c r="W65" s="31">
        <v>3.37</v>
      </c>
      <c r="X65" s="31">
        <v>4.91</v>
      </c>
      <c r="Y65" s="37">
        <v>0.63364003590664264</v>
      </c>
      <c r="Z65" s="37">
        <v>1.038646260632186</v>
      </c>
      <c r="AA65" s="20">
        <v>0.60460000000000003</v>
      </c>
      <c r="AB65" s="20" t="s">
        <v>219</v>
      </c>
      <c r="AC65" s="20">
        <v>4</v>
      </c>
      <c r="AD65" s="31">
        <v>61.20855317133509</v>
      </c>
      <c r="AE65" s="31">
        <v>38.79144682866491</v>
      </c>
      <c r="AF65" s="42">
        <f t="shared" si="6"/>
        <v>0.38791446828664911</v>
      </c>
      <c r="AG65" s="16">
        <f t="shared" si="7"/>
        <v>-0.45608715768662383</v>
      </c>
      <c r="AH65" s="2"/>
    </row>
    <row r="66" spans="1:34" x14ac:dyDescent="0.25">
      <c r="A66" s="2"/>
      <c r="B66" s="48" t="s">
        <v>146</v>
      </c>
      <c r="C66" s="20" t="s">
        <v>804</v>
      </c>
      <c r="D66" s="28" t="s">
        <v>169</v>
      </c>
      <c r="E66" s="20" t="s">
        <v>218</v>
      </c>
      <c r="F66" s="35">
        <v>5000</v>
      </c>
      <c r="G66" s="35">
        <v>460</v>
      </c>
      <c r="H66" s="35">
        <v>70</v>
      </c>
      <c r="I66" s="36">
        <v>1.1000000000000001</v>
      </c>
      <c r="J66" s="31">
        <v>229.64</v>
      </c>
      <c r="K66" s="31">
        <v>152.21</v>
      </c>
      <c r="L66" s="31">
        <v>1.96</v>
      </c>
      <c r="M66" s="31">
        <v>2.57</v>
      </c>
      <c r="N66" s="37">
        <v>0.66282006619055922</v>
      </c>
      <c r="O66" s="24"/>
      <c r="P66" s="20" t="s">
        <v>170</v>
      </c>
      <c r="Q66" s="35">
        <v>5000</v>
      </c>
      <c r="R66" s="35">
        <v>310</v>
      </c>
      <c r="S66" s="35">
        <v>70</v>
      </c>
      <c r="T66" s="36">
        <v>0.8</v>
      </c>
      <c r="U66" s="31">
        <v>267.31</v>
      </c>
      <c r="V66" s="31">
        <v>165.36</v>
      </c>
      <c r="W66" s="31">
        <v>2.85</v>
      </c>
      <c r="X66" s="31">
        <v>3.21</v>
      </c>
      <c r="Y66" s="37">
        <v>0.61860760914294266</v>
      </c>
      <c r="Z66" s="37">
        <v>1.0714709233998452</v>
      </c>
      <c r="AA66" s="20">
        <v>0.60460000000000003</v>
      </c>
      <c r="AB66" s="20" t="s">
        <v>219</v>
      </c>
      <c r="AC66" s="20">
        <v>4</v>
      </c>
      <c r="AD66" s="31">
        <v>61.832049968716127</v>
      </c>
      <c r="AE66" s="31">
        <v>38.167950031283873</v>
      </c>
      <c r="AF66" s="42">
        <f t="shared" si="6"/>
        <v>0.38167950031283876</v>
      </c>
      <c r="AG66" s="16">
        <f t="shared" si="7"/>
        <v>-0.48242567890638638</v>
      </c>
      <c r="AH66" s="2"/>
    </row>
    <row r="67" spans="1:34" x14ac:dyDescent="0.25">
      <c r="A67" s="2"/>
      <c r="B67" s="48" t="s">
        <v>146</v>
      </c>
      <c r="C67" s="20" t="s">
        <v>805</v>
      </c>
      <c r="D67" s="28" t="s">
        <v>169</v>
      </c>
      <c r="E67" s="20" t="s">
        <v>218</v>
      </c>
      <c r="F67" s="35">
        <v>5000</v>
      </c>
      <c r="G67" s="35">
        <v>460</v>
      </c>
      <c r="H67" s="35">
        <v>70</v>
      </c>
      <c r="I67" s="36">
        <v>1.3</v>
      </c>
      <c r="J67" s="31">
        <v>215.66</v>
      </c>
      <c r="K67" s="31">
        <v>140.49</v>
      </c>
      <c r="L67" s="31">
        <v>2.61</v>
      </c>
      <c r="M67" s="31">
        <v>3.48</v>
      </c>
      <c r="N67" s="37">
        <v>0.65144208476305299</v>
      </c>
      <c r="O67" s="24"/>
      <c r="P67" s="20" t="s">
        <v>170</v>
      </c>
      <c r="Q67" s="35">
        <v>4978</v>
      </c>
      <c r="R67" s="35">
        <v>310</v>
      </c>
      <c r="S67" s="35">
        <v>70</v>
      </c>
      <c r="T67" s="36">
        <v>1</v>
      </c>
      <c r="U67" s="31">
        <v>260.61</v>
      </c>
      <c r="V67" s="31">
        <v>162.41</v>
      </c>
      <c r="W67" s="31">
        <v>3.76</v>
      </c>
      <c r="X67" s="31">
        <v>5.28</v>
      </c>
      <c r="Y67" s="37">
        <v>0.62319174245040476</v>
      </c>
      <c r="Z67" s="37">
        <v>1.0453317019278323</v>
      </c>
      <c r="AA67" s="20">
        <v>0.60460000000000003</v>
      </c>
      <c r="AB67" s="20" t="s">
        <v>219</v>
      </c>
      <c r="AC67" s="20">
        <v>4</v>
      </c>
      <c r="AD67" s="31">
        <v>61.33643466402944</v>
      </c>
      <c r="AE67" s="31">
        <v>38.66356533597056</v>
      </c>
      <c r="AF67" s="42">
        <f t="shared" si="6"/>
        <v>0.38663565335970562</v>
      </c>
      <c r="AG67" s="16">
        <f t="shared" si="7"/>
        <v>-0.46147634044372576</v>
      </c>
      <c r="AH67" s="2"/>
    </row>
    <row r="68" spans="1:34" x14ac:dyDescent="0.25">
      <c r="A68" s="2"/>
      <c r="B68" s="48" t="s">
        <v>146</v>
      </c>
      <c r="C68" s="20" t="s">
        <v>806</v>
      </c>
      <c r="D68" s="28" t="s">
        <v>169</v>
      </c>
      <c r="E68" s="20" t="s">
        <v>218</v>
      </c>
      <c r="F68" s="35">
        <v>5000</v>
      </c>
      <c r="G68" s="35">
        <v>460</v>
      </c>
      <c r="H68" s="35">
        <v>70</v>
      </c>
      <c r="I68" s="36">
        <v>0.9</v>
      </c>
      <c r="J68" s="31">
        <v>236.3</v>
      </c>
      <c r="K68" s="31">
        <v>156.94</v>
      </c>
      <c r="L68" s="31">
        <v>1.85</v>
      </c>
      <c r="M68" s="31">
        <v>2.15</v>
      </c>
      <c r="N68" s="37">
        <v>0.66415573423614049</v>
      </c>
      <c r="O68" s="24"/>
      <c r="P68" s="20" t="s">
        <v>170</v>
      </c>
      <c r="Q68" s="35">
        <v>5000</v>
      </c>
      <c r="R68" s="35">
        <v>310</v>
      </c>
      <c r="S68" s="35">
        <v>70</v>
      </c>
      <c r="T68" s="36">
        <v>0.7</v>
      </c>
      <c r="U68" s="31">
        <v>275.01</v>
      </c>
      <c r="V68" s="31">
        <v>168.45</v>
      </c>
      <c r="W68" s="31">
        <v>3.48</v>
      </c>
      <c r="X68" s="31">
        <v>3.59</v>
      </c>
      <c r="Y68" s="37">
        <v>0.61252318097523728</v>
      </c>
      <c r="Z68" s="37">
        <v>1.0842948558758148</v>
      </c>
      <c r="AA68" s="20">
        <v>0.60460000000000003</v>
      </c>
      <c r="AB68" s="20" t="s">
        <v>219</v>
      </c>
      <c r="AC68" s="20">
        <v>4</v>
      </c>
      <c r="AD68" s="31">
        <v>62.072707983200239</v>
      </c>
      <c r="AE68" s="31">
        <v>37.927292016799761</v>
      </c>
      <c r="AF68" s="42">
        <f t="shared" si="6"/>
        <v>0.37927292016799763</v>
      </c>
      <c r="AG68" s="16">
        <f t="shared" si="7"/>
        <v>-0.49263544844435425</v>
      </c>
      <c r="AH68" s="2"/>
    </row>
    <row r="69" spans="1:34" x14ac:dyDescent="0.25">
      <c r="A69" s="2"/>
      <c r="B69" s="48" t="s">
        <v>146</v>
      </c>
      <c r="C69" s="20" t="s">
        <v>807</v>
      </c>
      <c r="D69" s="28" t="s">
        <v>169</v>
      </c>
      <c r="E69" s="20" t="s">
        <v>218</v>
      </c>
      <c r="F69" s="35">
        <v>5000</v>
      </c>
      <c r="G69" s="35">
        <v>460</v>
      </c>
      <c r="H69" s="35">
        <v>70</v>
      </c>
      <c r="I69" s="36">
        <v>0.9</v>
      </c>
      <c r="J69" s="31">
        <v>227.87</v>
      </c>
      <c r="K69" s="31">
        <v>150.22999999999999</v>
      </c>
      <c r="L69" s="31">
        <v>2.14</v>
      </c>
      <c r="M69" s="31">
        <v>2.72</v>
      </c>
      <c r="N69" s="37">
        <v>0.65927941370079424</v>
      </c>
      <c r="O69" s="24"/>
      <c r="P69" s="20" t="s">
        <v>170</v>
      </c>
      <c r="Q69" s="35">
        <v>5000</v>
      </c>
      <c r="R69" s="35">
        <v>310</v>
      </c>
      <c r="S69" s="35">
        <v>70</v>
      </c>
      <c r="T69" s="36">
        <v>0.6</v>
      </c>
      <c r="U69" s="31">
        <v>273.02</v>
      </c>
      <c r="V69" s="31">
        <v>167.46</v>
      </c>
      <c r="W69" s="31">
        <v>3.05</v>
      </c>
      <c r="X69" s="31">
        <v>3.33</v>
      </c>
      <c r="Y69" s="37">
        <v>0.61336165848655788</v>
      </c>
      <c r="Z69" s="37">
        <v>1.0748624479194482</v>
      </c>
      <c r="AA69" s="20">
        <v>0.60460000000000003</v>
      </c>
      <c r="AB69" s="20" t="s">
        <v>219</v>
      </c>
      <c r="AC69" s="20">
        <v>4</v>
      </c>
      <c r="AD69" s="31">
        <v>61.895853397053777</v>
      </c>
      <c r="AE69" s="31">
        <v>38.104146602946223</v>
      </c>
      <c r="AF69" s="42">
        <f t="shared" si="6"/>
        <v>0.38104146602946226</v>
      </c>
      <c r="AG69" s="16">
        <f t="shared" si="7"/>
        <v>-0.48513007777408557</v>
      </c>
      <c r="AH69" s="2"/>
    </row>
    <row r="70" spans="1:34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4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2" spans="1:34" ht="18" x14ac:dyDescent="0.25">
      <c r="B72" s="38" t="s">
        <v>853</v>
      </c>
    </row>
    <row r="73" spans="1:34" ht="18" x14ac:dyDescent="0.25">
      <c r="B73" s="38" t="s">
        <v>225</v>
      </c>
    </row>
    <row r="74" spans="1:34" ht="18" x14ac:dyDescent="0.25">
      <c r="B74" s="38" t="s">
        <v>178</v>
      </c>
    </row>
    <row r="76" spans="1:34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</row>
    <row r="77" spans="1:34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</row>
    <row r="78" spans="1:34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 t="s">
        <v>191</v>
      </c>
      <c r="K78" s="42" t="s">
        <v>226</v>
      </c>
      <c r="L78" s="42" t="s">
        <v>226</v>
      </c>
      <c r="M78" s="42" t="s">
        <v>227</v>
      </c>
      <c r="N78" s="42"/>
    </row>
    <row r="79" spans="1:34" x14ac:dyDescent="0.25">
      <c r="A79" s="42" t="s">
        <v>194</v>
      </c>
      <c r="B79" s="42"/>
      <c r="C79" s="42"/>
      <c r="D79" s="42"/>
      <c r="E79" s="42"/>
      <c r="F79" s="42"/>
      <c r="G79" s="42"/>
      <c r="H79" s="42"/>
      <c r="I79" s="42" t="s">
        <v>195</v>
      </c>
      <c r="J79" s="23" t="s">
        <v>196</v>
      </c>
      <c r="K79" s="23" t="s">
        <v>197</v>
      </c>
      <c r="L79" s="23" t="s">
        <v>198</v>
      </c>
      <c r="M79" s="23" t="s">
        <v>199</v>
      </c>
      <c r="N79" s="42"/>
      <c r="U79" s="88"/>
    </row>
    <row r="80" spans="1:34" x14ac:dyDescent="0.25">
      <c r="A80" s="23"/>
      <c r="B80" s="23" t="s">
        <v>200</v>
      </c>
      <c r="C80" s="23" t="s">
        <v>201</v>
      </c>
      <c r="D80" s="23" t="s">
        <v>202</v>
      </c>
      <c r="E80" s="23" t="s">
        <v>203</v>
      </c>
      <c r="F80" s="23" t="s">
        <v>204</v>
      </c>
      <c r="G80" s="42"/>
      <c r="H80" s="42"/>
      <c r="I80" s="23" t="s">
        <v>196</v>
      </c>
      <c r="J80" s="91"/>
      <c r="K80" s="89"/>
      <c r="L80" s="91"/>
      <c r="M80" s="92"/>
      <c r="N80" s="42"/>
      <c r="U80" s="88"/>
    </row>
    <row r="81" spans="1:21" x14ac:dyDescent="0.25">
      <c r="A81" s="23" t="s">
        <v>205</v>
      </c>
      <c r="B81" s="92">
        <v>5.8408256880312264</v>
      </c>
      <c r="C81" s="93">
        <v>1</v>
      </c>
      <c r="D81" s="92">
        <v>5.8408256880312264</v>
      </c>
      <c r="E81" s="94">
        <v>46106.459945792005</v>
      </c>
      <c r="F81" s="92">
        <v>0</v>
      </c>
      <c r="G81" s="42"/>
      <c r="H81" s="42"/>
      <c r="I81" s="23" t="s">
        <v>197</v>
      </c>
      <c r="J81" s="89">
        <v>1.0696E-3</v>
      </c>
      <c r="K81" s="91"/>
      <c r="L81" s="91"/>
      <c r="M81" s="91"/>
      <c r="N81" s="42"/>
      <c r="U81" s="88"/>
    </row>
    <row r="82" spans="1:21" x14ac:dyDescent="0.25">
      <c r="A82" s="23" t="s">
        <v>206</v>
      </c>
      <c r="B82" s="92">
        <v>3.708436876846675E-3</v>
      </c>
      <c r="C82" s="93">
        <v>3</v>
      </c>
      <c r="D82" s="92">
        <v>1.2361456256155584E-3</v>
      </c>
      <c r="E82" s="94">
        <v>9.7579181127421855</v>
      </c>
      <c r="F82" s="92">
        <v>2.5407364578233782E-5</v>
      </c>
      <c r="G82" s="42"/>
      <c r="H82" s="42"/>
      <c r="I82" s="23" t="s">
        <v>198</v>
      </c>
      <c r="J82" s="42">
        <v>0.46252569999999998</v>
      </c>
      <c r="K82" s="42">
        <v>0.5379488</v>
      </c>
      <c r="L82" s="91"/>
      <c r="M82" s="91"/>
      <c r="N82" s="42"/>
      <c r="U82" s="88"/>
    </row>
    <row r="83" spans="1:21" x14ac:dyDescent="0.25">
      <c r="A83" s="23" t="s">
        <v>207</v>
      </c>
      <c r="B83" s="91">
        <v>7.4741959369468728E-3</v>
      </c>
      <c r="C83" s="95">
        <v>59</v>
      </c>
      <c r="D83" s="91">
        <v>1.2668128706689615E-4</v>
      </c>
      <c r="E83" s="96"/>
      <c r="F83" s="91"/>
      <c r="G83" s="42"/>
      <c r="H83" s="42"/>
      <c r="I83" s="23" t="s">
        <v>199</v>
      </c>
      <c r="J83" s="89">
        <v>1.2999999999999999E-5</v>
      </c>
      <c r="K83" s="42">
        <v>0.99908010000000003</v>
      </c>
      <c r="L83" s="42">
        <v>0.39476129999999998</v>
      </c>
      <c r="M83" s="91"/>
      <c r="N83" s="42"/>
      <c r="U83" s="88"/>
    </row>
    <row r="84" spans="1:2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U84" s="88"/>
    </row>
    <row r="85" spans="1:2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U85" s="88"/>
    </row>
    <row r="86" spans="1:21" x14ac:dyDescent="0.25">
      <c r="A86" s="42"/>
      <c r="B86" s="42"/>
      <c r="C86" s="42"/>
      <c r="D86" s="42"/>
      <c r="E86" s="42"/>
      <c r="F86" s="42"/>
      <c r="G86" s="42"/>
      <c r="H86" s="42"/>
      <c r="I86" s="97"/>
      <c r="J86" s="42"/>
      <c r="K86" s="42"/>
      <c r="L86" s="42"/>
      <c r="M86" s="42"/>
      <c r="N86" s="42"/>
    </row>
    <row r="87" spans="1:21" x14ac:dyDescent="0.25">
      <c r="A87" s="42"/>
      <c r="B87" s="42"/>
      <c r="C87" s="42"/>
      <c r="D87" s="42"/>
      <c r="E87" s="42"/>
      <c r="F87" s="42"/>
      <c r="G87" s="42"/>
      <c r="H87" s="42"/>
      <c r="I87" s="97"/>
      <c r="J87" s="42"/>
      <c r="K87" s="42"/>
      <c r="L87" s="42"/>
      <c r="M87" s="89"/>
      <c r="N87" s="42"/>
    </row>
    <row r="88" spans="1:21" x14ac:dyDescent="0.25">
      <c r="A88" s="42"/>
      <c r="B88" s="42"/>
      <c r="C88" s="42"/>
      <c r="D88" s="42"/>
      <c r="E88" s="42"/>
      <c r="F88" s="42"/>
      <c r="G88" s="42"/>
      <c r="H88" s="42"/>
      <c r="I88" s="97"/>
      <c r="J88" s="42"/>
      <c r="K88" s="42"/>
      <c r="L88" s="42"/>
      <c r="M88" s="42"/>
      <c r="N88" s="42"/>
    </row>
    <row r="89" spans="1:21" x14ac:dyDescent="0.25">
      <c r="I89" s="88"/>
      <c r="M89" s="66"/>
    </row>
    <row r="90" spans="1:21" x14ac:dyDescent="0.25">
      <c r="I90" s="88"/>
    </row>
    <row r="91" spans="1:21" x14ac:dyDescent="0.25">
      <c r="I91" s="88"/>
    </row>
    <row r="92" spans="1:21" x14ac:dyDescent="0.25">
      <c r="I92" s="88"/>
    </row>
  </sheetData>
  <phoneticPr fontId="26" type="noConversion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1"/>
  <sheetViews>
    <sheetView workbookViewId="0"/>
  </sheetViews>
  <sheetFormatPr defaultRowHeight="15" x14ac:dyDescent="0.25"/>
  <cols>
    <col min="2" max="2" width="19.85546875" style="42" bestFit="1" customWidth="1"/>
    <col min="3" max="3" width="19.28515625" style="67" customWidth="1"/>
    <col min="4" max="4" width="13.7109375" bestFit="1" customWidth="1"/>
    <col min="6" max="6" width="11.85546875" bestFit="1" customWidth="1"/>
    <col min="8" max="8" width="11.85546875" bestFit="1" customWidth="1"/>
    <col min="10" max="10" width="16" bestFit="1" customWidth="1"/>
    <col min="13" max="13" width="11.7109375" bestFit="1" customWidth="1"/>
  </cols>
  <sheetData>
    <row r="1" spans="1:6" x14ac:dyDescent="0.25">
      <c r="A1" s="2"/>
      <c r="B1" s="23"/>
      <c r="C1" s="72"/>
      <c r="D1" s="2"/>
      <c r="E1" s="2"/>
      <c r="F1" s="2"/>
    </row>
    <row r="2" spans="1:6" ht="48" x14ac:dyDescent="0.25">
      <c r="A2" s="2"/>
      <c r="B2" s="42" t="s">
        <v>139</v>
      </c>
      <c r="C2" s="73" t="s">
        <v>179</v>
      </c>
      <c r="D2" s="21" t="s">
        <v>228</v>
      </c>
      <c r="E2" s="21" t="s">
        <v>235</v>
      </c>
      <c r="F2" s="2"/>
    </row>
    <row r="3" spans="1:6" x14ac:dyDescent="0.25">
      <c r="A3" s="2"/>
      <c r="B3" s="23"/>
      <c r="C3" s="74"/>
      <c r="D3" s="23"/>
      <c r="E3" s="23"/>
      <c r="F3" s="2"/>
    </row>
    <row r="4" spans="1:6" x14ac:dyDescent="0.25">
      <c r="A4" s="2"/>
      <c r="B4" s="26" t="s">
        <v>143</v>
      </c>
      <c r="C4" s="40" t="s">
        <v>671</v>
      </c>
      <c r="D4" s="42" t="s">
        <v>230</v>
      </c>
      <c r="E4" s="20">
        <v>5.3</v>
      </c>
      <c r="F4" s="2"/>
    </row>
    <row r="5" spans="1:6" x14ac:dyDescent="0.25">
      <c r="A5" s="2"/>
      <c r="B5" s="26" t="s">
        <v>143</v>
      </c>
      <c r="C5" s="40" t="s">
        <v>671</v>
      </c>
      <c r="D5" s="42" t="s">
        <v>230</v>
      </c>
      <c r="E5" s="20">
        <v>5.3</v>
      </c>
      <c r="F5" s="2"/>
    </row>
    <row r="6" spans="1:6" x14ac:dyDescent="0.25">
      <c r="A6" s="2"/>
      <c r="B6" s="26" t="s">
        <v>143</v>
      </c>
      <c r="C6" s="40" t="s">
        <v>671</v>
      </c>
      <c r="D6" s="42" t="s">
        <v>230</v>
      </c>
      <c r="E6" s="20">
        <v>5.5</v>
      </c>
      <c r="F6" s="2"/>
    </row>
    <row r="7" spans="1:6" x14ac:dyDescent="0.25">
      <c r="A7" s="2"/>
      <c r="B7" s="26" t="s">
        <v>143</v>
      </c>
      <c r="C7" s="40" t="s">
        <v>671</v>
      </c>
      <c r="D7" s="42" t="s">
        <v>230</v>
      </c>
      <c r="E7" s="20">
        <v>5.3</v>
      </c>
      <c r="F7" s="2"/>
    </row>
    <row r="8" spans="1:6" x14ac:dyDescent="0.25">
      <c r="A8" s="2"/>
      <c r="B8" s="26" t="s">
        <v>143</v>
      </c>
      <c r="C8" s="40" t="s">
        <v>671</v>
      </c>
      <c r="D8" s="42" t="s">
        <v>230</v>
      </c>
      <c r="E8" s="20">
        <v>5.3</v>
      </c>
      <c r="F8" s="2"/>
    </row>
    <row r="9" spans="1:6" x14ac:dyDescent="0.25">
      <c r="A9" s="2"/>
      <c r="B9" s="26" t="s">
        <v>143</v>
      </c>
      <c r="C9" s="40" t="s">
        <v>677</v>
      </c>
      <c r="D9" s="42" t="s">
        <v>230</v>
      </c>
      <c r="E9" s="20">
        <v>5.5</v>
      </c>
      <c r="F9" s="2"/>
    </row>
    <row r="10" spans="1:6" x14ac:dyDescent="0.25">
      <c r="A10" s="2"/>
      <c r="B10" s="26" t="s">
        <v>143</v>
      </c>
      <c r="C10" s="40" t="s">
        <v>677</v>
      </c>
      <c r="D10" s="42" t="s">
        <v>230</v>
      </c>
      <c r="E10" s="20">
        <v>5.7</v>
      </c>
      <c r="F10" s="2"/>
    </row>
    <row r="11" spans="1:6" x14ac:dyDescent="0.25">
      <c r="A11" s="2"/>
      <c r="B11" s="26" t="s">
        <v>143</v>
      </c>
      <c r="C11" s="40" t="s">
        <v>677</v>
      </c>
      <c r="D11" s="42" t="s">
        <v>230</v>
      </c>
      <c r="E11" s="20">
        <v>5.4</v>
      </c>
      <c r="F11" s="2"/>
    </row>
    <row r="12" spans="1:6" x14ac:dyDescent="0.25">
      <c r="A12" s="2"/>
      <c r="B12" s="26" t="s">
        <v>143</v>
      </c>
      <c r="C12" s="40" t="s">
        <v>677</v>
      </c>
      <c r="D12" s="42" t="s">
        <v>230</v>
      </c>
      <c r="E12" s="20">
        <v>5.5</v>
      </c>
      <c r="F12" s="2"/>
    </row>
    <row r="13" spans="1:6" x14ac:dyDescent="0.25">
      <c r="A13" s="2"/>
      <c r="B13" s="26" t="s">
        <v>143</v>
      </c>
      <c r="C13" s="40" t="s">
        <v>677</v>
      </c>
      <c r="D13" s="42" t="s">
        <v>230</v>
      </c>
      <c r="E13" s="20">
        <v>5.6</v>
      </c>
      <c r="F13" s="2"/>
    </row>
    <row r="14" spans="1:6" x14ac:dyDescent="0.25">
      <c r="A14" s="2"/>
      <c r="B14" s="26" t="s">
        <v>143</v>
      </c>
      <c r="C14" s="40" t="s">
        <v>677</v>
      </c>
      <c r="D14" s="42" t="s">
        <v>230</v>
      </c>
      <c r="E14" s="20">
        <v>5.5</v>
      </c>
      <c r="F14" s="2"/>
    </row>
    <row r="15" spans="1:6" x14ac:dyDescent="0.25">
      <c r="A15" s="2"/>
      <c r="B15" s="26" t="s">
        <v>143</v>
      </c>
      <c r="C15" s="40" t="s">
        <v>677</v>
      </c>
      <c r="D15" s="42" t="s">
        <v>230</v>
      </c>
      <c r="E15" s="20">
        <v>5.5</v>
      </c>
      <c r="F15" s="2"/>
    </row>
    <row r="16" spans="1:6" x14ac:dyDescent="0.25">
      <c r="A16" s="2"/>
      <c r="B16" s="26" t="s">
        <v>143</v>
      </c>
      <c r="C16" s="40" t="s">
        <v>678</v>
      </c>
      <c r="D16" s="42" t="s">
        <v>230</v>
      </c>
      <c r="E16" s="20">
        <v>6</v>
      </c>
      <c r="F16" s="2"/>
    </row>
    <row r="17" spans="1:6" x14ac:dyDescent="0.25">
      <c r="A17" s="2"/>
      <c r="B17" s="26" t="s">
        <v>143</v>
      </c>
      <c r="C17" s="40" t="s">
        <v>678</v>
      </c>
      <c r="D17" s="42" t="s">
        <v>230</v>
      </c>
      <c r="E17" s="20">
        <v>5.9</v>
      </c>
      <c r="F17" s="2"/>
    </row>
    <row r="18" spans="1:6" x14ac:dyDescent="0.25">
      <c r="A18" s="2"/>
      <c r="B18" s="26" t="s">
        <v>143</v>
      </c>
      <c r="C18" s="40" t="s">
        <v>678</v>
      </c>
      <c r="D18" s="42" t="s">
        <v>230</v>
      </c>
      <c r="E18" s="20">
        <v>5.8</v>
      </c>
      <c r="F18" s="2"/>
    </row>
    <row r="19" spans="1:6" x14ac:dyDescent="0.25">
      <c r="A19" s="2"/>
      <c r="B19" s="26" t="s">
        <v>143</v>
      </c>
      <c r="C19" s="40" t="s">
        <v>678</v>
      </c>
      <c r="D19" s="42" t="s">
        <v>230</v>
      </c>
      <c r="E19" s="20">
        <v>5.8</v>
      </c>
      <c r="F19" s="2"/>
    </row>
    <row r="20" spans="1:6" x14ac:dyDescent="0.25">
      <c r="A20" s="2"/>
      <c r="B20" s="26" t="s">
        <v>143</v>
      </c>
      <c r="C20" s="40" t="s">
        <v>678</v>
      </c>
      <c r="D20" s="42" t="s">
        <v>230</v>
      </c>
      <c r="E20" s="20">
        <v>5.6</v>
      </c>
      <c r="F20" s="2"/>
    </row>
    <row r="21" spans="1:6" x14ac:dyDescent="0.25">
      <c r="A21" s="2"/>
      <c r="B21" s="26" t="s">
        <v>143</v>
      </c>
      <c r="C21" s="40" t="s">
        <v>679</v>
      </c>
      <c r="D21" s="42" t="s">
        <v>230</v>
      </c>
      <c r="E21" s="20">
        <v>5.7</v>
      </c>
      <c r="F21" s="2"/>
    </row>
    <row r="22" spans="1:6" x14ac:dyDescent="0.25">
      <c r="A22" s="2"/>
      <c r="B22" s="26" t="s">
        <v>143</v>
      </c>
      <c r="C22" s="40" t="s">
        <v>679</v>
      </c>
      <c r="D22" s="42" t="s">
        <v>230</v>
      </c>
      <c r="E22" s="20">
        <v>5.5</v>
      </c>
      <c r="F22" s="2"/>
    </row>
    <row r="23" spans="1:6" x14ac:dyDescent="0.25">
      <c r="A23" s="2"/>
      <c r="B23" s="26" t="s">
        <v>143</v>
      </c>
      <c r="C23" s="40" t="s">
        <v>679</v>
      </c>
      <c r="D23" s="42" t="s">
        <v>230</v>
      </c>
      <c r="E23" s="20">
        <v>5.6</v>
      </c>
      <c r="F23" s="2"/>
    </row>
    <row r="24" spans="1:6" x14ac:dyDescent="0.25">
      <c r="A24" s="2"/>
      <c r="B24" s="26" t="s">
        <v>143</v>
      </c>
      <c r="C24" s="40" t="s">
        <v>679</v>
      </c>
      <c r="D24" s="42" t="s">
        <v>230</v>
      </c>
      <c r="E24" s="20">
        <v>5.4</v>
      </c>
      <c r="F24" s="2"/>
    </row>
    <row r="25" spans="1:6" x14ac:dyDescent="0.25">
      <c r="A25" s="2"/>
      <c r="B25" s="26" t="s">
        <v>143</v>
      </c>
      <c r="C25" s="40" t="s">
        <v>679</v>
      </c>
      <c r="D25" s="42" t="s">
        <v>230</v>
      </c>
      <c r="E25" s="20">
        <v>5.8</v>
      </c>
      <c r="F25" s="2"/>
    </row>
    <row r="26" spans="1:6" x14ac:dyDescent="0.25">
      <c r="A26" s="2"/>
      <c r="B26" s="26" t="s">
        <v>143</v>
      </c>
      <c r="C26" s="40" t="s">
        <v>680</v>
      </c>
      <c r="D26" s="42" t="s">
        <v>230</v>
      </c>
      <c r="E26" s="20">
        <v>5.6</v>
      </c>
      <c r="F26" s="2"/>
    </row>
    <row r="27" spans="1:6" x14ac:dyDescent="0.25">
      <c r="A27" s="2"/>
      <c r="B27" s="26" t="s">
        <v>143</v>
      </c>
      <c r="C27" s="40" t="s">
        <v>680</v>
      </c>
      <c r="D27" s="42" t="s">
        <v>230</v>
      </c>
      <c r="E27" s="20">
        <v>5.7</v>
      </c>
      <c r="F27" s="2"/>
    </row>
    <row r="28" spans="1:6" x14ac:dyDescent="0.25">
      <c r="A28" s="2"/>
      <c r="B28" s="26" t="s">
        <v>143</v>
      </c>
      <c r="C28" s="40" t="s">
        <v>680</v>
      </c>
      <c r="D28" s="42" t="s">
        <v>230</v>
      </c>
      <c r="E28" s="20">
        <v>5.5</v>
      </c>
      <c r="F28" s="2"/>
    </row>
    <row r="29" spans="1:6" x14ac:dyDescent="0.25">
      <c r="A29" s="2"/>
      <c r="B29" s="26" t="s">
        <v>143</v>
      </c>
      <c r="C29" s="40" t="s">
        <v>680</v>
      </c>
      <c r="D29" s="42" t="s">
        <v>230</v>
      </c>
      <c r="E29" s="20">
        <v>5.5</v>
      </c>
      <c r="F29" s="2"/>
    </row>
    <row r="30" spans="1:6" x14ac:dyDescent="0.25">
      <c r="A30" s="2"/>
      <c r="B30" s="26" t="s">
        <v>143</v>
      </c>
      <c r="C30" s="40" t="s">
        <v>680</v>
      </c>
      <c r="D30" s="42" t="s">
        <v>230</v>
      </c>
      <c r="E30" s="20">
        <v>5.4</v>
      </c>
      <c r="F30" s="2"/>
    </row>
    <row r="31" spans="1:6" x14ac:dyDescent="0.25">
      <c r="A31" s="2"/>
      <c r="B31" s="26" t="s">
        <v>143</v>
      </c>
      <c r="C31" s="40" t="s">
        <v>680</v>
      </c>
      <c r="D31" s="42" t="s">
        <v>230</v>
      </c>
      <c r="E31" s="20">
        <v>5.6</v>
      </c>
      <c r="F31" s="2"/>
    </row>
    <row r="32" spans="1:6" x14ac:dyDescent="0.25">
      <c r="A32" s="2"/>
      <c r="B32" s="26" t="s">
        <v>143</v>
      </c>
      <c r="C32" s="40" t="s">
        <v>680</v>
      </c>
      <c r="D32" s="42" t="s">
        <v>230</v>
      </c>
      <c r="E32" s="20">
        <v>5.8</v>
      </c>
      <c r="F32" s="2"/>
    </row>
    <row r="33" spans="1:6" x14ac:dyDescent="0.25">
      <c r="A33" s="2"/>
      <c r="B33" s="26" t="s">
        <v>143</v>
      </c>
      <c r="C33" s="40" t="s">
        <v>808</v>
      </c>
      <c r="D33" s="16" t="s">
        <v>229</v>
      </c>
      <c r="E33" s="20">
        <v>5.6</v>
      </c>
      <c r="F33" s="2"/>
    </row>
    <row r="34" spans="1:6" x14ac:dyDescent="0.25">
      <c r="A34" s="2"/>
      <c r="B34" s="26" t="s">
        <v>143</v>
      </c>
      <c r="C34" s="40" t="s">
        <v>808</v>
      </c>
      <c r="D34" s="16" t="s">
        <v>229</v>
      </c>
      <c r="E34" s="20">
        <v>5.9</v>
      </c>
      <c r="F34" s="2"/>
    </row>
    <row r="35" spans="1:6" x14ac:dyDescent="0.25">
      <c r="A35" s="2"/>
      <c r="B35" s="26" t="s">
        <v>143</v>
      </c>
      <c r="C35" s="40" t="s">
        <v>808</v>
      </c>
      <c r="D35" s="16" t="s">
        <v>229</v>
      </c>
      <c r="E35" s="20">
        <v>6</v>
      </c>
      <c r="F35" s="2"/>
    </row>
    <row r="36" spans="1:6" x14ac:dyDescent="0.25">
      <c r="A36" s="2"/>
      <c r="B36" s="26" t="s">
        <v>143</v>
      </c>
      <c r="C36" s="40" t="s">
        <v>808</v>
      </c>
      <c r="D36" s="16" t="s">
        <v>229</v>
      </c>
      <c r="E36" s="20">
        <v>5.8</v>
      </c>
      <c r="F36" s="2"/>
    </row>
    <row r="37" spans="1:6" x14ac:dyDescent="0.25">
      <c r="A37" s="2"/>
      <c r="B37" s="26" t="s">
        <v>143</v>
      </c>
      <c r="C37" s="40" t="s">
        <v>808</v>
      </c>
      <c r="D37" s="16" t="s">
        <v>229</v>
      </c>
      <c r="E37" s="20">
        <v>5.8</v>
      </c>
      <c r="F37" s="2"/>
    </row>
    <row r="38" spans="1:6" x14ac:dyDescent="0.25">
      <c r="A38" s="2"/>
      <c r="B38" s="26" t="s">
        <v>143</v>
      </c>
      <c r="C38" s="40" t="s">
        <v>809</v>
      </c>
      <c r="D38" s="16" t="s">
        <v>229</v>
      </c>
      <c r="E38" s="20">
        <v>5</v>
      </c>
      <c r="F38" s="2"/>
    </row>
    <row r="39" spans="1:6" x14ac:dyDescent="0.25">
      <c r="A39" s="2"/>
      <c r="B39" s="26" t="s">
        <v>143</v>
      </c>
      <c r="C39" s="40" t="s">
        <v>809</v>
      </c>
      <c r="D39" s="16" t="s">
        <v>229</v>
      </c>
      <c r="E39" s="20">
        <v>5.0999999999999996</v>
      </c>
      <c r="F39" s="2"/>
    </row>
    <row r="40" spans="1:6" x14ac:dyDescent="0.25">
      <c r="A40" s="2"/>
      <c r="B40" s="26" t="s">
        <v>143</v>
      </c>
      <c r="C40" s="40" t="s">
        <v>810</v>
      </c>
      <c r="D40" s="16" t="s">
        <v>229</v>
      </c>
      <c r="E40" s="20">
        <v>5</v>
      </c>
      <c r="F40" s="2"/>
    </row>
    <row r="41" spans="1:6" x14ac:dyDescent="0.25">
      <c r="A41" s="2"/>
      <c r="B41" s="26" t="s">
        <v>143</v>
      </c>
      <c r="C41" s="40" t="s">
        <v>810</v>
      </c>
      <c r="D41" s="16" t="s">
        <v>229</v>
      </c>
      <c r="E41" s="20">
        <v>4.9000000000000004</v>
      </c>
      <c r="F41" s="2"/>
    </row>
    <row r="42" spans="1:6" x14ac:dyDescent="0.25">
      <c r="A42" s="2"/>
      <c r="B42" s="26" t="s">
        <v>143</v>
      </c>
      <c r="C42" s="40" t="s">
        <v>810</v>
      </c>
      <c r="D42" s="16" t="s">
        <v>229</v>
      </c>
      <c r="E42" s="20">
        <v>5</v>
      </c>
      <c r="F42" s="2"/>
    </row>
    <row r="43" spans="1:6" x14ac:dyDescent="0.25">
      <c r="A43" s="2"/>
      <c r="B43" s="26" t="s">
        <v>143</v>
      </c>
      <c r="C43" s="40" t="s">
        <v>810</v>
      </c>
      <c r="D43" s="16" t="s">
        <v>229</v>
      </c>
      <c r="E43" s="20">
        <v>5</v>
      </c>
      <c r="F43" s="2"/>
    </row>
    <row r="44" spans="1:6" x14ac:dyDescent="0.25">
      <c r="A44" s="2"/>
      <c r="B44" s="26" t="s">
        <v>143</v>
      </c>
      <c r="C44" s="40" t="s">
        <v>810</v>
      </c>
      <c r="D44" s="16" t="s">
        <v>229</v>
      </c>
      <c r="E44" s="20">
        <v>4.9000000000000004</v>
      </c>
      <c r="F44" s="2"/>
    </row>
    <row r="45" spans="1:6" x14ac:dyDescent="0.25">
      <c r="A45" s="2"/>
      <c r="B45" s="26" t="s">
        <v>143</v>
      </c>
      <c r="C45" s="40" t="s">
        <v>810</v>
      </c>
      <c r="D45" s="16" t="s">
        <v>229</v>
      </c>
      <c r="E45" s="20">
        <v>5</v>
      </c>
      <c r="F45" s="2"/>
    </row>
    <row r="46" spans="1:6" x14ac:dyDescent="0.25">
      <c r="A46" s="2"/>
      <c r="B46" s="26" t="s">
        <v>143</v>
      </c>
      <c r="C46" s="40" t="s">
        <v>810</v>
      </c>
      <c r="D46" s="16" t="s">
        <v>229</v>
      </c>
      <c r="E46" s="20">
        <v>5.0999999999999996</v>
      </c>
      <c r="F46" s="2"/>
    </row>
    <row r="47" spans="1:6" x14ac:dyDescent="0.25">
      <c r="A47" s="2"/>
      <c r="B47" s="26" t="s">
        <v>143</v>
      </c>
      <c r="C47" s="40" t="s">
        <v>810</v>
      </c>
      <c r="D47" s="16" t="s">
        <v>229</v>
      </c>
      <c r="E47" s="20">
        <v>5.3</v>
      </c>
      <c r="F47" s="2"/>
    </row>
    <row r="48" spans="1:6" x14ac:dyDescent="0.25">
      <c r="A48" s="2"/>
      <c r="B48" s="26" t="s">
        <v>143</v>
      </c>
      <c r="C48" s="40" t="s">
        <v>811</v>
      </c>
      <c r="D48" s="16" t="s">
        <v>229</v>
      </c>
      <c r="E48" s="20">
        <v>5.0999999999999996</v>
      </c>
      <c r="F48" s="2"/>
    </row>
    <row r="49" spans="1:6" x14ac:dyDescent="0.25">
      <c r="A49" s="2"/>
      <c r="B49" s="26" t="s">
        <v>143</v>
      </c>
      <c r="C49" s="40" t="s">
        <v>811</v>
      </c>
      <c r="D49" s="16" t="s">
        <v>229</v>
      </c>
      <c r="E49" s="20">
        <v>5.4</v>
      </c>
      <c r="F49" s="2"/>
    </row>
    <row r="50" spans="1:6" x14ac:dyDescent="0.25">
      <c r="A50" s="2"/>
      <c r="B50" s="26" t="s">
        <v>143</v>
      </c>
      <c r="C50" s="40" t="s">
        <v>811</v>
      </c>
      <c r="D50" s="16" t="s">
        <v>229</v>
      </c>
      <c r="E50" s="20">
        <v>5.4</v>
      </c>
      <c r="F50" s="2"/>
    </row>
    <row r="51" spans="1:6" x14ac:dyDescent="0.25">
      <c r="A51" s="2"/>
      <c r="B51" s="26" t="s">
        <v>143</v>
      </c>
      <c r="C51" s="40" t="s">
        <v>811</v>
      </c>
      <c r="D51" s="16" t="s">
        <v>229</v>
      </c>
      <c r="E51" s="20">
        <v>5.3</v>
      </c>
      <c r="F51" s="2"/>
    </row>
    <row r="52" spans="1:6" x14ac:dyDescent="0.25">
      <c r="A52" s="2"/>
      <c r="B52" s="26" t="s">
        <v>143</v>
      </c>
      <c r="C52" s="40" t="s">
        <v>811</v>
      </c>
      <c r="D52" s="16" t="s">
        <v>229</v>
      </c>
      <c r="E52" s="20">
        <v>5.5</v>
      </c>
      <c r="F52" s="2"/>
    </row>
    <row r="53" spans="1:6" x14ac:dyDescent="0.25">
      <c r="A53" s="2"/>
      <c r="B53" s="26" t="s">
        <v>143</v>
      </c>
      <c r="C53" s="40" t="s">
        <v>811</v>
      </c>
      <c r="D53" s="16" t="s">
        <v>229</v>
      </c>
      <c r="E53" s="20">
        <v>5</v>
      </c>
      <c r="F53" s="2"/>
    </row>
    <row r="54" spans="1:6" x14ac:dyDescent="0.25">
      <c r="A54" s="2"/>
      <c r="B54" s="26" t="s">
        <v>143</v>
      </c>
      <c r="C54" s="40" t="s">
        <v>812</v>
      </c>
      <c r="D54" s="16" t="s">
        <v>229</v>
      </c>
      <c r="E54" s="20">
        <v>6</v>
      </c>
      <c r="F54" s="2"/>
    </row>
    <row r="55" spans="1:6" x14ac:dyDescent="0.25">
      <c r="A55" s="2"/>
      <c r="B55" s="26" t="s">
        <v>143</v>
      </c>
      <c r="C55" s="40" t="s">
        <v>812</v>
      </c>
      <c r="D55" s="16" t="s">
        <v>229</v>
      </c>
      <c r="E55" s="20">
        <v>5.8</v>
      </c>
      <c r="F55" s="2"/>
    </row>
    <row r="56" spans="1:6" x14ac:dyDescent="0.25">
      <c r="A56" s="2"/>
      <c r="B56" s="26" t="s">
        <v>143</v>
      </c>
      <c r="C56" s="40" t="s">
        <v>812</v>
      </c>
      <c r="D56" s="16" t="s">
        <v>229</v>
      </c>
      <c r="E56" s="20">
        <v>5.5</v>
      </c>
      <c r="F56" s="2"/>
    </row>
    <row r="57" spans="1:6" x14ac:dyDescent="0.25">
      <c r="A57" s="2"/>
      <c r="B57" s="26" t="s">
        <v>143</v>
      </c>
      <c r="C57" s="40" t="s">
        <v>812</v>
      </c>
      <c r="D57" s="16" t="s">
        <v>229</v>
      </c>
      <c r="E57" s="20">
        <v>5.5</v>
      </c>
      <c r="F57" s="2"/>
    </row>
    <row r="58" spans="1:6" x14ac:dyDescent="0.25">
      <c r="A58" s="2"/>
      <c r="B58" s="26" t="s">
        <v>143</v>
      </c>
      <c r="C58" s="40" t="s">
        <v>813</v>
      </c>
      <c r="D58" s="16" t="s">
        <v>229</v>
      </c>
      <c r="E58" s="20">
        <v>6</v>
      </c>
      <c r="F58" s="2"/>
    </row>
    <row r="59" spans="1:6" x14ac:dyDescent="0.25">
      <c r="A59" s="2"/>
      <c r="B59" s="26" t="s">
        <v>143</v>
      </c>
      <c r="C59" s="40" t="s">
        <v>813</v>
      </c>
      <c r="D59" s="16" t="s">
        <v>229</v>
      </c>
      <c r="E59" s="20">
        <v>6.2</v>
      </c>
      <c r="F59" s="2"/>
    </row>
    <row r="60" spans="1:6" x14ac:dyDescent="0.25">
      <c r="A60" s="2"/>
      <c r="B60" s="26" t="s">
        <v>143</v>
      </c>
      <c r="C60" s="40" t="s">
        <v>813</v>
      </c>
      <c r="D60" s="16" t="s">
        <v>229</v>
      </c>
      <c r="E60" s="20">
        <v>5.8</v>
      </c>
      <c r="F60" s="2"/>
    </row>
    <row r="61" spans="1:6" x14ac:dyDescent="0.25">
      <c r="A61" s="2"/>
      <c r="B61" s="26" t="s">
        <v>143</v>
      </c>
      <c r="C61" s="40" t="s">
        <v>813</v>
      </c>
      <c r="D61" s="16" t="s">
        <v>229</v>
      </c>
      <c r="E61" s="20">
        <v>5.7</v>
      </c>
      <c r="F61" s="2"/>
    </row>
    <row r="62" spans="1:6" x14ac:dyDescent="0.25">
      <c r="A62" s="2"/>
      <c r="B62" s="26" t="s">
        <v>143</v>
      </c>
      <c r="C62" s="40" t="s">
        <v>813</v>
      </c>
      <c r="D62" s="16" t="s">
        <v>229</v>
      </c>
      <c r="E62" s="20">
        <v>5.8</v>
      </c>
      <c r="F62" s="2"/>
    </row>
    <row r="63" spans="1:6" x14ac:dyDescent="0.25">
      <c r="A63" s="2"/>
      <c r="B63" s="26" t="s">
        <v>143</v>
      </c>
      <c r="C63" s="40" t="s">
        <v>814</v>
      </c>
      <c r="D63" s="16" t="s">
        <v>229</v>
      </c>
      <c r="E63" s="20">
        <v>5.2</v>
      </c>
      <c r="F63" s="2"/>
    </row>
    <row r="64" spans="1:6" x14ac:dyDescent="0.25">
      <c r="A64" s="2"/>
      <c r="B64" s="26" t="s">
        <v>143</v>
      </c>
      <c r="C64" s="40" t="s">
        <v>814</v>
      </c>
      <c r="D64" s="16" t="s">
        <v>229</v>
      </c>
      <c r="E64" s="20">
        <v>5.4</v>
      </c>
      <c r="F64" s="2"/>
    </row>
    <row r="65" spans="1:6" x14ac:dyDescent="0.25">
      <c r="A65" s="2"/>
      <c r="B65" s="26" t="s">
        <v>143</v>
      </c>
      <c r="C65" s="40" t="s">
        <v>814</v>
      </c>
      <c r="D65" s="16" t="s">
        <v>229</v>
      </c>
      <c r="E65" s="20">
        <v>5.4</v>
      </c>
      <c r="F65" s="2"/>
    </row>
    <row r="66" spans="1:6" x14ac:dyDescent="0.25">
      <c r="A66" s="2"/>
      <c r="B66" s="26" t="s">
        <v>143</v>
      </c>
      <c r="C66" s="40" t="s">
        <v>814</v>
      </c>
      <c r="D66" s="16" t="s">
        <v>229</v>
      </c>
      <c r="E66" s="20">
        <v>5.4</v>
      </c>
      <c r="F66" s="2"/>
    </row>
    <row r="67" spans="1:6" x14ac:dyDescent="0.25">
      <c r="A67" s="2"/>
      <c r="B67" s="26" t="s">
        <v>143</v>
      </c>
      <c r="C67" s="40" t="s">
        <v>814</v>
      </c>
      <c r="D67" s="16" t="s">
        <v>229</v>
      </c>
      <c r="E67" s="20">
        <v>5</v>
      </c>
      <c r="F67" s="2"/>
    </row>
    <row r="68" spans="1:6" x14ac:dyDescent="0.25">
      <c r="A68" s="2"/>
      <c r="B68" s="26" t="s">
        <v>143</v>
      </c>
      <c r="C68" s="40" t="s">
        <v>814</v>
      </c>
      <c r="D68" s="16" t="s">
        <v>229</v>
      </c>
      <c r="E68" s="20">
        <v>5.3</v>
      </c>
      <c r="F68" s="2"/>
    </row>
    <row r="69" spans="1:6" x14ac:dyDescent="0.25">
      <c r="A69" s="2"/>
      <c r="B69" s="26" t="s">
        <v>143</v>
      </c>
      <c r="C69" s="40" t="s">
        <v>814</v>
      </c>
      <c r="D69" s="16" t="s">
        <v>229</v>
      </c>
      <c r="E69" s="20">
        <v>5.5</v>
      </c>
      <c r="F69" s="2"/>
    </row>
    <row r="70" spans="1:6" x14ac:dyDescent="0.25">
      <c r="A70" s="2"/>
      <c r="B70" s="26" t="s">
        <v>143</v>
      </c>
      <c r="C70" s="40" t="s">
        <v>814</v>
      </c>
      <c r="D70" s="16" t="s">
        <v>229</v>
      </c>
      <c r="E70" s="20">
        <v>5</v>
      </c>
      <c r="F70" s="2"/>
    </row>
    <row r="71" spans="1:6" x14ac:dyDescent="0.25">
      <c r="A71" s="2"/>
      <c r="B71" s="26" t="s">
        <v>143</v>
      </c>
      <c r="C71" s="40" t="s">
        <v>814</v>
      </c>
      <c r="D71" s="16" t="s">
        <v>229</v>
      </c>
      <c r="E71" s="20">
        <v>5.4</v>
      </c>
      <c r="F71" s="2"/>
    </row>
    <row r="72" spans="1:6" x14ac:dyDescent="0.25">
      <c r="A72" s="2"/>
      <c r="B72" s="26" t="s">
        <v>143</v>
      </c>
      <c r="C72" s="40" t="s">
        <v>814</v>
      </c>
      <c r="D72" s="16" t="s">
        <v>229</v>
      </c>
      <c r="E72" s="20">
        <v>5.5</v>
      </c>
      <c r="F72" s="2"/>
    </row>
    <row r="73" spans="1:6" x14ac:dyDescent="0.25">
      <c r="A73" s="2"/>
      <c r="B73" s="26" t="s">
        <v>143</v>
      </c>
      <c r="C73" s="40" t="s">
        <v>814</v>
      </c>
      <c r="D73" s="16" t="s">
        <v>229</v>
      </c>
      <c r="E73" s="20">
        <v>5</v>
      </c>
      <c r="F73" s="2"/>
    </row>
    <row r="74" spans="1:6" x14ac:dyDescent="0.25">
      <c r="A74" s="2"/>
      <c r="B74" s="26" t="s">
        <v>143</v>
      </c>
      <c r="C74" s="40" t="s">
        <v>814</v>
      </c>
      <c r="D74" s="16" t="s">
        <v>229</v>
      </c>
      <c r="E74" s="20">
        <v>5</v>
      </c>
      <c r="F74" s="2"/>
    </row>
    <row r="75" spans="1:6" x14ac:dyDescent="0.25">
      <c r="A75" s="23"/>
      <c r="B75" s="68" t="s">
        <v>232</v>
      </c>
      <c r="C75" s="40" t="s">
        <v>815</v>
      </c>
      <c r="D75" s="16" t="s">
        <v>229</v>
      </c>
      <c r="E75" s="20">
        <v>5.5</v>
      </c>
      <c r="F75" s="2"/>
    </row>
    <row r="76" spans="1:6" x14ac:dyDescent="0.25">
      <c r="A76" s="23"/>
      <c r="B76" s="68" t="s">
        <v>232</v>
      </c>
      <c r="C76" s="40" t="s">
        <v>815</v>
      </c>
      <c r="D76" s="16" t="s">
        <v>229</v>
      </c>
      <c r="E76" s="20">
        <v>5.8</v>
      </c>
      <c r="F76" s="2"/>
    </row>
    <row r="77" spans="1:6" x14ac:dyDescent="0.25">
      <c r="A77" s="23"/>
      <c r="B77" s="68" t="s">
        <v>232</v>
      </c>
      <c r="C77" s="40" t="s">
        <v>815</v>
      </c>
      <c r="D77" s="16" t="s">
        <v>229</v>
      </c>
      <c r="E77" s="20">
        <v>5.6</v>
      </c>
      <c r="F77" s="2"/>
    </row>
    <row r="78" spans="1:6" x14ac:dyDescent="0.25">
      <c r="A78" s="23"/>
      <c r="B78" s="68" t="s">
        <v>232</v>
      </c>
      <c r="C78" s="40" t="s">
        <v>815</v>
      </c>
      <c r="D78" s="16" t="s">
        <v>229</v>
      </c>
      <c r="E78" s="20">
        <v>5.4</v>
      </c>
      <c r="F78" s="2"/>
    </row>
    <row r="79" spans="1:6" x14ac:dyDescent="0.25">
      <c r="A79" s="23"/>
      <c r="B79" s="68" t="s">
        <v>232</v>
      </c>
      <c r="C79" s="40" t="s">
        <v>815</v>
      </c>
      <c r="D79" s="16" t="s">
        <v>229</v>
      </c>
      <c r="E79" s="20">
        <v>5.3</v>
      </c>
      <c r="F79" s="2"/>
    </row>
    <row r="80" spans="1:6" x14ac:dyDescent="0.25">
      <c r="A80" s="23"/>
      <c r="B80" s="68" t="s">
        <v>232</v>
      </c>
      <c r="C80" s="40" t="s">
        <v>815</v>
      </c>
      <c r="D80" s="16" t="s">
        <v>229</v>
      </c>
      <c r="E80" s="20">
        <v>5.2</v>
      </c>
      <c r="F80" s="2"/>
    </row>
    <row r="81" spans="1:6" x14ac:dyDescent="0.25">
      <c r="A81" s="23"/>
      <c r="B81" s="68" t="s">
        <v>232</v>
      </c>
      <c r="C81" s="40" t="s">
        <v>815</v>
      </c>
      <c r="D81" s="16" t="s">
        <v>229</v>
      </c>
      <c r="E81" s="20">
        <v>5.3</v>
      </c>
      <c r="F81" s="2"/>
    </row>
    <row r="82" spans="1:6" x14ac:dyDescent="0.25">
      <c r="A82" s="2"/>
      <c r="B82" s="69" t="s">
        <v>146</v>
      </c>
      <c r="C82" s="40" t="s">
        <v>728</v>
      </c>
      <c r="D82" s="16" t="s">
        <v>229</v>
      </c>
      <c r="E82" s="20">
        <v>4.3</v>
      </c>
      <c r="F82" s="2"/>
    </row>
    <row r="83" spans="1:6" x14ac:dyDescent="0.25">
      <c r="A83" s="2"/>
      <c r="B83" s="69" t="s">
        <v>146</v>
      </c>
      <c r="C83" s="40" t="s">
        <v>728</v>
      </c>
      <c r="D83" s="16" t="s">
        <v>229</v>
      </c>
      <c r="E83" s="20">
        <v>4.3</v>
      </c>
      <c r="F83" s="2"/>
    </row>
    <row r="84" spans="1:6" x14ac:dyDescent="0.25">
      <c r="A84" s="2"/>
      <c r="B84" s="69" t="s">
        <v>146</v>
      </c>
      <c r="C84" s="40" t="s">
        <v>728</v>
      </c>
      <c r="D84" s="16" t="s">
        <v>229</v>
      </c>
      <c r="E84" s="20">
        <v>4.5</v>
      </c>
      <c r="F84" s="2"/>
    </row>
    <row r="85" spans="1:6" x14ac:dyDescent="0.25">
      <c r="A85" s="2"/>
      <c r="B85" s="69" t="s">
        <v>146</v>
      </c>
      <c r="C85" s="40" t="s">
        <v>728</v>
      </c>
      <c r="D85" s="16" t="s">
        <v>229</v>
      </c>
      <c r="E85" s="20">
        <v>4.5999999999999996</v>
      </c>
      <c r="F85" s="2"/>
    </row>
    <row r="86" spans="1:6" x14ac:dyDescent="0.25">
      <c r="A86" s="2"/>
      <c r="B86" s="69" t="s">
        <v>146</v>
      </c>
      <c r="C86" s="40" t="s">
        <v>728</v>
      </c>
      <c r="D86" s="16" t="s">
        <v>229</v>
      </c>
      <c r="E86" s="20">
        <v>4.5</v>
      </c>
      <c r="F86" s="2"/>
    </row>
    <row r="87" spans="1:6" x14ac:dyDescent="0.25">
      <c r="A87" s="2"/>
      <c r="B87" s="69" t="s">
        <v>146</v>
      </c>
      <c r="C87" s="40" t="s">
        <v>734</v>
      </c>
      <c r="D87" s="16" t="s">
        <v>229</v>
      </c>
      <c r="E87" s="20">
        <v>4.3</v>
      </c>
      <c r="F87" s="2"/>
    </row>
    <row r="88" spans="1:6" x14ac:dyDescent="0.25">
      <c r="A88" s="2"/>
      <c r="B88" s="69" t="s">
        <v>146</v>
      </c>
      <c r="C88" s="40" t="s">
        <v>734</v>
      </c>
      <c r="D88" s="16" t="s">
        <v>229</v>
      </c>
      <c r="E88" s="20">
        <v>4.5</v>
      </c>
      <c r="F88" s="2"/>
    </row>
    <row r="89" spans="1:6" x14ac:dyDescent="0.25">
      <c r="A89" s="2"/>
      <c r="B89" s="69" t="s">
        <v>146</v>
      </c>
      <c r="C89" s="40" t="s">
        <v>734</v>
      </c>
      <c r="D89" s="16" t="s">
        <v>229</v>
      </c>
      <c r="E89" s="20">
        <v>4.5999999999999996</v>
      </c>
      <c r="F89" s="2"/>
    </row>
    <row r="90" spans="1:6" x14ac:dyDescent="0.25">
      <c r="A90" s="2"/>
      <c r="B90" s="69" t="s">
        <v>146</v>
      </c>
      <c r="C90" s="40" t="s">
        <v>734</v>
      </c>
      <c r="D90" s="16" t="s">
        <v>229</v>
      </c>
      <c r="E90" s="20">
        <v>4.8</v>
      </c>
      <c r="F90" s="2"/>
    </row>
    <row r="91" spans="1:6" x14ac:dyDescent="0.25">
      <c r="A91" s="2"/>
      <c r="B91" s="69" t="s">
        <v>146</v>
      </c>
      <c r="C91" s="40" t="s">
        <v>734</v>
      </c>
      <c r="D91" s="16" t="s">
        <v>229</v>
      </c>
      <c r="E91" s="20">
        <v>4.5999999999999996</v>
      </c>
      <c r="F91" s="2"/>
    </row>
    <row r="92" spans="1:6" x14ac:dyDescent="0.25">
      <c r="A92" s="2"/>
      <c r="B92" s="69" t="s">
        <v>146</v>
      </c>
      <c r="C92" s="40" t="s">
        <v>735</v>
      </c>
      <c r="D92" s="16" t="s">
        <v>229</v>
      </c>
      <c r="E92" s="20">
        <v>4.5</v>
      </c>
      <c r="F92" s="2"/>
    </row>
    <row r="93" spans="1:6" x14ac:dyDescent="0.25">
      <c r="A93" s="2"/>
      <c r="B93" s="69" t="s">
        <v>146</v>
      </c>
      <c r="C93" s="40" t="s">
        <v>735</v>
      </c>
      <c r="D93" s="16" t="s">
        <v>229</v>
      </c>
      <c r="E93" s="20">
        <v>5</v>
      </c>
      <c r="F93" s="2"/>
    </row>
    <row r="94" spans="1:6" x14ac:dyDescent="0.25">
      <c r="A94" s="2"/>
      <c r="B94" s="69" t="s">
        <v>146</v>
      </c>
      <c r="C94" s="40" t="s">
        <v>735</v>
      </c>
      <c r="D94" s="16" t="s">
        <v>229</v>
      </c>
      <c r="E94" s="20">
        <v>4.4000000000000004</v>
      </c>
      <c r="F94" s="2"/>
    </row>
    <row r="95" spans="1:6" x14ac:dyDescent="0.25">
      <c r="A95" s="2"/>
      <c r="B95" s="69" t="s">
        <v>146</v>
      </c>
      <c r="C95" s="40" t="s">
        <v>735</v>
      </c>
      <c r="D95" s="16" t="s">
        <v>229</v>
      </c>
      <c r="E95" s="20">
        <v>4.4000000000000004</v>
      </c>
      <c r="F95" s="2"/>
    </row>
    <row r="96" spans="1:6" x14ac:dyDescent="0.25">
      <c r="A96" s="2"/>
      <c r="B96" s="69" t="s">
        <v>146</v>
      </c>
      <c r="C96" s="40" t="s">
        <v>735</v>
      </c>
      <c r="D96" s="16" t="s">
        <v>229</v>
      </c>
      <c r="E96" s="20">
        <v>4.8</v>
      </c>
      <c r="F96" s="2"/>
    </row>
    <row r="97" spans="1:6" x14ac:dyDescent="0.25">
      <c r="A97" s="2"/>
      <c r="B97" s="69" t="s">
        <v>146</v>
      </c>
      <c r="C97" s="40" t="s">
        <v>729</v>
      </c>
      <c r="D97" s="16" t="s">
        <v>229</v>
      </c>
      <c r="E97" s="20">
        <v>4.0999999999999996</v>
      </c>
      <c r="F97" s="2"/>
    </row>
    <row r="98" spans="1:6" x14ac:dyDescent="0.25">
      <c r="A98" s="2"/>
      <c r="B98" s="69" t="s">
        <v>146</v>
      </c>
      <c r="C98" s="40" t="s">
        <v>729</v>
      </c>
      <c r="D98" s="16" t="s">
        <v>229</v>
      </c>
      <c r="E98" s="20">
        <v>4.2</v>
      </c>
      <c r="F98" s="2"/>
    </row>
    <row r="99" spans="1:6" x14ac:dyDescent="0.25">
      <c r="A99" s="2"/>
      <c r="B99" s="69" t="s">
        <v>146</v>
      </c>
      <c r="C99" s="40" t="s">
        <v>729</v>
      </c>
      <c r="D99" s="16" t="s">
        <v>229</v>
      </c>
      <c r="E99" s="20">
        <v>4.2</v>
      </c>
      <c r="F99" s="2"/>
    </row>
    <row r="100" spans="1:6" x14ac:dyDescent="0.25">
      <c r="A100" s="2"/>
      <c r="B100" s="69" t="s">
        <v>146</v>
      </c>
      <c r="C100" s="40" t="s">
        <v>729</v>
      </c>
      <c r="D100" s="16" t="s">
        <v>229</v>
      </c>
      <c r="E100" s="20">
        <v>4.3</v>
      </c>
      <c r="F100" s="2"/>
    </row>
    <row r="101" spans="1:6" x14ac:dyDescent="0.25">
      <c r="A101" s="2"/>
      <c r="B101" s="69" t="s">
        <v>146</v>
      </c>
      <c r="C101" s="40" t="s">
        <v>729</v>
      </c>
      <c r="D101" s="16" t="s">
        <v>229</v>
      </c>
      <c r="E101" s="20">
        <v>4.5</v>
      </c>
      <c r="F101" s="2"/>
    </row>
    <row r="102" spans="1:6" x14ac:dyDescent="0.25">
      <c r="A102" s="2"/>
      <c r="B102" s="69" t="s">
        <v>146</v>
      </c>
      <c r="C102" s="40" t="s">
        <v>736</v>
      </c>
      <c r="D102" s="16" t="s">
        <v>229</v>
      </c>
      <c r="E102" s="20">
        <v>3.8</v>
      </c>
      <c r="F102" s="2"/>
    </row>
    <row r="103" spans="1:6" x14ac:dyDescent="0.25">
      <c r="A103" s="2"/>
      <c r="B103" s="69" t="s">
        <v>146</v>
      </c>
      <c r="C103" s="40" t="s">
        <v>736</v>
      </c>
      <c r="D103" s="16" t="s">
        <v>229</v>
      </c>
      <c r="E103" s="20">
        <v>3.7</v>
      </c>
      <c r="F103" s="2"/>
    </row>
    <row r="104" spans="1:6" x14ac:dyDescent="0.25">
      <c r="A104" s="2"/>
      <c r="B104" s="69" t="s">
        <v>146</v>
      </c>
      <c r="C104" s="40" t="s">
        <v>736</v>
      </c>
      <c r="D104" s="16" t="s">
        <v>229</v>
      </c>
      <c r="E104" s="20">
        <v>4.0999999999999996</v>
      </c>
      <c r="F104" s="2"/>
    </row>
    <row r="105" spans="1:6" x14ac:dyDescent="0.25">
      <c r="A105" s="2"/>
      <c r="B105" s="69" t="s">
        <v>146</v>
      </c>
      <c r="C105" s="40" t="s">
        <v>736</v>
      </c>
      <c r="D105" s="16" t="s">
        <v>229</v>
      </c>
      <c r="E105" s="20">
        <v>3.9</v>
      </c>
      <c r="F105" s="2"/>
    </row>
    <row r="106" spans="1:6" x14ac:dyDescent="0.25">
      <c r="A106" s="2"/>
      <c r="B106" s="69" t="s">
        <v>146</v>
      </c>
      <c r="C106" s="40" t="s">
        <v>736</v>
      </c>
      <c r="D106" s="16" t="s">
        <v>229</v>
      </c>
      <c r="E106" s="20">
        <v>3.7</v>
      </c>
      <c r="F106" s="2"/>
    </row>
    <row r="107" spans="1:6" x14ac:dyDescent="0.25">
      <c r="A107" s="2"/>
      <c r="B107" s="69" t="s">
        <v>146</v>
      </c>
      <c r="C107" s="40" t="s">
        <v>730</v>
      </c>
      <c r="D107" s="16" t="s">
        <v>229</v>
      </c>
      <c r="E107" s="20">
        <v>4</v>
      </c>
      <c r="F107" s="2"/>
    </row>
    <row r="108" spans="1:6" x14ac:dyDescent="0.25">
      <c r="A108" s="2"/>
      <c r="B108" s="69" t="s">
        <v>146</v>
      </c>
      <c r="C108" s="40" t="s">
        <v>730</v>
      </c>
      <c r="D108" s="16" t="s">
        <v>229</v>
      </c>
      <c r="E108" s="20">
        <v>4.2</v>
      </c>
      <c r="F108" s="2"/>
    </row>
    <row r="109" spans="1:6" x14ac:dyDescent="0.25">
      <c r="A109" s="2"/>
      <c r="B109" s="69" t="s">
        <v>146</v>
      </c>
      <c r="C109" s="40" t="s">
        <v>730</v>
      </c>
      <c r="D109" s="16" t="s">
        <v>229</v>
      </c>
      <c r="E109" s="20">
        <v>4.7</v>
      </c>
      <c r="F109" s="2"/>
    </row>
    <row r="110" spans="1:6" x14ac:dyDescent="0.25">
      <c r="A110" s="2"/>
      <c r="B110" s="69" t="s">
        <v>146</v>
      </c>
      <c r="C110" s="40" t="s">
        <v>730</v>
      </c>
      <c r="D110" s="16" t="s">
        <v>229</v>
      </c>
      <c r="E110" s="20">
        <v>4.5</v>
      </c>
      <c r="F110" s="2"/>
    </row>
    <row r="111" spans="1:6" x14ac:dyDescent="0.25">
      <c r="A111" s="2"/>
      <c r="B111" s="69" t="s">
        <v>146</v>
      </c>
      <c r="C111" s="40" t="s">
        <v>730</v>
      </c>
      <c r="D111" s="16" t="s">
        <v>229</v>
      </c>
      <c r="E111" s="20">
        <v>4.3</v>
      </c>
      <c r="F111" s="2"/>
    </row>
    <row r="112" spans="1:6" x14ac:dyDescent="0.25">
      <c r="A112" s="2"/>
      <c r="B112" s="69" t="s">
        <v>146</v>
      </c>
      <c r="C112" s="40" t="s">
        <v>737</v>
      </c>
      <c r="D112" s="16" t="s">
        <v>229</v>
      </c>
      <c r="E112" s="20">
        <v>4.4000000000000004</v>
      </c>
      <c r="F112" s="2"/>
    </row>
    <row r="113" spans="1:6" x14ac:dyDescent="0.25">
      <c r="A113" s="2"/>
      <c r="B113" s="69" t="s">
        <v>146</v>
      </c>
      <c r="C113" s="40" t="s">
        <v>737</v>
      </c>
      <c r="D113" s="16" t="s">
        <v>229</v>
      </c>
      <c r="E113" s="20">
        <v>4.5</v>
      </c>
      <c r="F113" s="2"/>
    </row>
    <row r="114" spans="1:6" x14ac:dyDescent="0.25">
      <c r="A114" s="2"/>
      <c r="B114" s="69" t="s">
        <v>146</v>
      </c>
      <c r="C114" s="40" t="s">
        <v>737</v>
      </c>
      <c r="D114" s="16" t="s">
        <v>229</v>
      </c>
      <c r="E114" s="20">
        <v>5.0999999999999996</v>
      </c>
      <c r="F114" s="2"/>
    </row>
    <row r="115" spans="1:6" x14ac:dyDescent="0.25">
      <c r="A115" s="2"/>
      <c r="B115" s="69" t="s">
        <v>146</v>
      </c>
      <c r="C115" s="40" t="s">
        <v>737</v>
      </c>
      <c r="D115" s="16" t="s">
        <v>229</v>
      </c>
      <c r="E115" s="20">
        <v>4.4000000000000004</v>
      </c>
      <c r="F115" s="2"/>
    </row>
    <row r="116" spans="1:6" x14ac:dyDescent="0.25">
      <c r="A116" s="2"/>
      <c r="B116" s="69" t="s">
        <v>146</v>
      </c>
      <c r="C116" s="40" t="s">
        <v>737</v>
      </c>
      <c r="D116" s="16" t="s">
        <v>229</v>
      </c>
      <c r="E116" s="20">
        <v>4.5999999999999996</v>
      </c>
      <c r="F116" s="2"/>
    </row>
    <row r="117" spans="1:6" x14ac:dyDescent="0.25">
      <c r="A117" s="2"/>
      <c r="B117" s="69" t="s">
        <v>146</v>
      </c>
      <c r="C117" s="40" t="s">
        <v>738</v>
      </c>
      <c r="D117" s="16" t="s">
        <v>229</v>
      </c>
      <c r="E117" s="20">
        <v>4.5999999999999996</v>
      </c>
      <c r="F117" s="2"/>
    </row>
    <row r="118" spans="1:6" x14ac:dyDescent="0.25">
      <c r="A118" s="2"/>
      <c r="B118" s="69" t="s">
        <v>146</v>
      </c>
      <c r="C118" s="40" t="s">
        <v>738</v>
      </c>
      <c r="D118" s="16" t="s">
        <v>229</v>
      </c>
      <c r="E118" s="20">
        <v>4.5</v>
      </c>
      <c r="F118" s="2"/>
    </row>
    <row r="119" spans="1:6" x14ac:dyDescent="0.25">
      <c r="A119" s="2"/>
      <c r="B119" s="69" t="s">
        <v>146</v>
      </c>
      <c r="C119" s="40" t="s">
        <v>738</v>
      </c>
      <c r="D119" s="16" t="s">
        <v>229</v>
      </c>
      <c r="E119" s="20">
        <v>4.9000000000000004</v>
      </c>
      <c r="F119" s="2"/>
    </row>
    <row r="120" spans="1:6" x14ac:dyDescent="0.25">
      <c r="A120" s="2"/>
      <c r="B120" s="69" t="s">
        <v>146</v>
      </c>
      <c r="C120" s="40" t="s">
        <v>738</v>
      </c>
      <c r="D120" s="16" t="s">
        <v>229</v>
      </c>
      <c r="E120" s="20">
        <v>4.5</v>
      </c>
      <c r="F120" s="2"/>
    </row>
    <row r="121" spans="1:6" x14ac:dyDescent="0.25">
      <c r="A121" s="2"/>
      <c r="B121" s="69" t="s">
        <v>146</v>
      </c>
      <c r="C121" s="40" t="s">
        <v>738</v>
      </c>
      <c r="D121" s="16" t="s">
        <v>229</v>
      </c>
      <c r="E121" s="20">
        <v>4.8</v>
      </c>
      <c r="F121" s="2"/>
    </row>
    <row r="122" spans="1:6" x14ac:dyDescent="0.25">
      <c r="A122" s="2"/>
      <c r="B122" s="69" t="s">
        <v>146</v>
      </c>
      <c r="C122" s="40" t="s">
        <v>816</v>
      </c>
      <c r="D122" s="16" t="s">
        <v>229</v>
      </c>
      <c r="E122" s="20">
        <v>4.3</v>
      </c>
      <c r="F122" s="2"/>
    </row>
    <row r="123" spans="1:6" x14ac:dyDescent="0.25">
      <c r="A123" s="2"/>
      <c r="B123" s="69" t="s">
        <v>146</v>
      </c>
      <c r="C123" s="40" t="s">
        <v>816</v>
      </c>
      <c r="D123" s="16" t="s">
        <v>229</v>
      </c>
      <c r="E123" s="20">
        <v>4.5</v>
      </c>
      <c r="F123" s="2"/>
    </row>
    <row r="124" spans="1:6" x14ac:dyDescent="0.25">
      <c r="A124" s="2"/>
      <c r="B124" s="69" t="s">
        <v>146</v>
      </c>
      <c r="C124" s="40" t="s">
        <v>816</v>
      </c>
      <c r="D124" s="16" t="s">
        <v>229</v>
      </c>
      <c r="E124" s="20">
        <v>4.9000000000000004</v>
      </c>
      <c r="F124" s="2"/>
    </row>
    <row r="125" spans="1:6" x14ac:dyDescent="0.25">
      <c r="A125" s="2"/>
      <c r="B125" s="69" t="s">
        <v>146</v>
      </c>
      <c r="C125" s="40" t="s">
        <v>816</v>
      </c>
      <c r="D125" s="16" t="s">
        <v>229</v>
      </c>
      <c r="E125" s="20">
        <v>4.7</v>
      </c>
      <c r="F125" s="2"/>
    </row>
    <row r="126" spans="1:6" x14ac:dyDescent="0.25">
      <c r="A126" s="2"/>
      <c r="B126" s="69" t="s">
        <v>146</v>
      </c>
      <c r="C126" s="40" t="s">
        <v>816</v>
      </c>
      <c r="D126" s="16" t="s">
        <v>229</v>
      </c>
      <c r="E126" s="20">
        <v>4.9000000000000004</v>
      </c>
      <c r="F126" s="2"/>
    </row>
    <row r="127" spans="1:6" x14ac:dyDescent="0.25">
      <c r="A127" s="2"/>
      <c r="B127" s="69" t="s">
        <v>146</v>
      </c>
      <c r="C127" s="40" t="s">
        <v>816</v>
      </c>
      <c r="D127" s="16" t="s">
        <v>229</v>
      </c>
      <c r="E127" s="20">
        <v>4.8</v>
      </c>
      <c r="F127" s="2"/>
    </row>
    <row r="128" spans="1:6" x14ac:dyDescent="0.25">
      <c r="A128" s="2"/>
      <c r="B128" s="69" t="s">
        <v>146</v>
      </c>
      <c r="C128" s="40" t="s">
        <v>731</v>
      </c>
      <c r="D128" s="16" t="s">
        <v>229</v>
      </c>
      <c r="E128" s="20">
        <v>4.3</v>
      </c>
      <c r="F128" s="2"/>
    </row>
    <row r="129" spans="1:6" x14ac:dyDescent="0.25">
      <c r="A129" s="2"/>
      <c r="B129" s="69" t="s">
        <v>146</v>
      </c>
      <c r="C129" s="40" t="s">
        <v>731</v>
      </c>
      <c r="D129" s="16" t="s">
        <v>229</v>
      </c>
      <c r="E129" s="20">
        <v>4.2</v>
      </c>
      <c r="F129" s="2"/>
    </row>
    <row r="130" spans="1:6" x14ac:dyDescent="0.25">
      <c r="A130" s="2"/>
      <c r="B130" s="69" t="s">
        <v>146</v>
      </c>
      <c r="C130" s="40" t="s">
        <v>731</v>
      </c>
      <c r="D130" s="16" t="s">
        <v>229</v>
      </c>
      <c r="E130" s="20">
        <v>4.3</v>
      </c>
      <c r="F130" s="2"/>
    </row>
    <row r="131" spans="1:6" x14ac:dyDescent="0.25">
      <c r="A131" s="2"/>
      <c r="B131" s="69" t="s">
        <v>146</v>
      </c>
      <c r="C131" s="40" t="s">
        <v>731</v>
      </c>
      <c r="D131" s="16" t="s">
        <v>229</v>
      </c>
      <c r="E131" s="20">
        <v>4</v>
      </c>
      <c r="F131" s="2"/>
    </row>
    <row r="132" spans="1:6" x14ac:dyDescent="0.25">
      <c r="A132" s="2"/>
      <c r="B132" s="69" t="s">
        <v>146</v>
      </c>
      <c r="C132" s="40" t="s">
        <v>731</v>
      </c>
      <c r="D132" s="16" t="s">
        <v>229</v>
      </c>
      <c r="E132" s="20">
        <v>4.3</v>
      </c>
      <c r="F132" s="2"/>
    </row>
    <row r="133" spans="1:6" x14ac:dyDescent="0.25">
      <c r="A133" s="2"/>
      <c r="B133" s="69" t="s">
        <v>146</v>
      </c>
      <c r="C133" s="40" t="s">
        <v>732</v>
      </c>
      <c r="D133" s="16" t="s">
        <v>229</v>
      </c>
      <c r="E133" s="20">
        <v>4</v>
      </c>
      <c r="F133" s="2"/>
    </row>
    <row r="134" spans="1:6" x14ac:dyDescent="0.25">
      <c r="A134" s="2"/>
      <c r="B134" s="69" t="s">
        <v>146</v>
      </c>
      <c r="C134" s="40" t="s">
        <v>732</v>
      </c>
      <c r="D134" s="16" t="s">
        <v>229</v>
      </c>
      <c r="E134" s="20">
        <v>4.4000000000000004</v>
      </c>
      <c r="F134" s="2"/>
    </row>
    <row r="135" spans="1:6" x14ac:dyDescent="0.25">
      <c r="A135" s="2"/>
      <c r="B135" s="69" t="s">
        <v>146</v>
      </c>
      <c r="C135" s="40" t="s">
        <v>732</v>
      </c>
      <c r="D135" s="16" t="s">
        <v>229</v>
      </c>
      <c r="E135" s="20">
        <v>4.4000000000000004</v>
      </c>
      <c r="F135" s="2"/>
    </row>
    <row r="136" spans="1:6" x14ac:dyDescent="0.25">
      <c r="A136" s="2"/>
      <c r="B136" s="69" t="s">
        <v>146</v>
      </c>
      <c r="C136" s="40" t="s">
        <v>817</v>
      </c>
      <c r="D136" s="16" t="s">
        <v>229</v>
      </c>
      <c r="E136" s="20">
        <v>4.0999999999999996</v>
      </c>
      <c r="F136" s="2"/>
    </row>
    <row r="137" spans="1:6" x14ac:dyDescent="0.25">
      <c r="A137" s="2"/>
      <c r="B137" s="69" t="s">
        <v>146</v>
      </c>
      <c r="C137" s="40" t="s">
        <v>817</v>
      </c>
      <c r="D137" s="16" t="s">
        <v>229</v>
      </c>
      <c r="E137" s="20">
        <v>4.2</v>
      </c>
      <c r="F137" s="2"/>
    </row>
    <row r="138" spans="1:6" x14ac:dyDescent="0.25">
      <c r="A138" s="2"/>
      <c r="B138" s="69" t="s">
        <v>146</v>
      </c>
      <c r="C138" s="40" t="s">
        <v>817</v>
      </c>
      <c r="D138" s="16" t="s">
        <v>229</v>
      </c>
      <c r="E138" s="20">
        <v>4.3</v>
      </c>
      <c r="F138" s="2"/>
    </row>
    <row r="139" spans="1:6" x14ac:dyDescent="0.25">
      <c r="A139" s="2"/>
      <c r="B139" s="69" t="s">
        <v>146</v>
      </c>
      <c r="C139" s="40" t="s">
        <v>817</v>
      </c>
      <c r="D139" s="16" t="s">
        <v>229</v>
      </c>
      <c r="E139" s="20">
        <v>4.3</v>
      </c>
      <c r="F139" s="2"/>
    </row>
    <row r="140" spans="1:6" x14ac:dyDescent="0.25">
      <c r="A140" s="2"/>
      <c r="B140" s="69" t="s">
        <v>146</v>
      </c>
      <c r="C140" s="40" t="s">
        <v>818</v>
      </c>
      <c r="D140" s="16" t="s">
        <v>229</v>
      </c>
      <c r="E140" s="20">
        <v>4.7</v>
      </c>
      <c r="F140" s="2"/>
    </row>
    <row r="141" spans="1:6" x14ac:dyDescent="0.25">
      <c r="A141" s="2"/>
      <c r="B141" s="69" t="s">
        <v>146</v>
      </c>
      <c r="C141" s="40" t="s">
        <v>818</v>
      </c>
      <c r="D141" s="16" t="s">
        <v>229</v>
      </c>
      <c r="E141" s="20">
        <v>4.9000000000000004</v>
      </c>
      <c r="F141" s="2"/>
    </row>
    <row r="142" spans="1:6" x14ac:dyDescent="0.25">
      <c r="A142" s="2"/>
      <c r="B142" s="69" t="s">
        <v>146</v>
      </c>
      <c r="C142" s="40" t="s">
        <v>818</v>
      </c>
      <c r="D142" s="16" t="s">
        <v>229</v>
      </c>
      <c r="E142" s="20">
        <v>5</v>
      </c>
      <c r="F142" s="2"/>
    </row>
    <row r="143" spans="1:6" x14ac:dyDescent="0.25">
      <c r="A143" s="2"/>
      <c r="B143" s="69" t="s">
        <v>146</v>
      </c>
      <c r="C143" s="40" t="s">
        <v>819</v>
      </c>
      <c r="D143" s="16" t="s">
        <v>229</v>
      </c>
      <c r="E143" s="20">
        <v>4.8</v>
      </c>
      <c r="F143" s="2"/>
    </row>
    <row r="144" spans="1:6" x14ac:dyDescent="0.25">
      <c r="A144" s="2"/>
      <c r="B144" s="69" t="s">
        <v>146</v>
      </c>
      <c r="C144" s="40" t="s">
        <v>819</v>
      </c>
      <c r="D144" s="16" t="s">
        <v>229</v>
      </c>
      <c r="E144" s="20">
        <v>4.8</v>
      </c>
      <c r="F144" s="2"/>
    </row>
    <row r="145" spans="1:6" x14ac:dyDescent="0.25">
      <c r="A145" s="2"/>
      <c r="B145" s="69" t="s">
        <v>146</v>
      </c>
      <c r="C145" s="40" t="s">
        <v>819</v>
      </c>
      <c r="D145" s="16" t="s">
        <v>229</v>
      </c>
      <c r="E145" s="20">
        <v>4.9000000000000004</v>
      </c>
      <c r="F145" s="2"/>
    </row>
    <row r="146" spans="1:6" x14ac:dyDescent="0.25">
      <c r="A146" s="2"/>
      <c r="B146" s="69" t="s">
        <v>146</v>
      </c>
      <c r="C146" s="40" t="s">
        <v>798</v>
      </c>
      <c r="D146" s="16" t="s">
        <v>229</v>
      </c>
      <c r="E146" s="20">
        <v>4.5</v>
      </c>
      <c r="F146" s="2"/>
    </row>
    <row r="147" spans="1:6" x14ac:dyDescent="0.25">
      <c r="A147" s="2"/>
      <c r="B147" s="69" t="s">
        <v>146</v>
      </c>
      <c r="C147" s="40" t="s">
        <v>798</v>
      </c>
      <c r="D147" s="16" t="s">
        <v>229</v>
      </c>
      <c r="E147" s="20">
        <v>4.2</v>
      </c>
      <c r="F147" s="2"/>
    </row>
    <row r="148" spans="1:6" x14ac:dyDescent="0.25">
      <c r="A148" s="2"/>
      <c r="B148" s="69" t="s">
        <v>146</v>
      </c>
      <c r="C148" s="40" t="s">
        <v>798</v>
      </c>
      <c r="D148" s="16" t="s">
        <v>229</v>
      </c>
      <c r="E148" s="20">
        <v>4.4000000000000004</v>
      </c>
      <c r="F148" s="2"/>
    </row>
    <row r="149" spans="1:6" x14ac:dyDescent="0.25">
      <c r="A149" s="2"/>
      <c r="B149" s="69" t="s">
        <v>146</v>
      </c>
      <c r="C149" s="40" t="s">
        <v>799</v>
      </c>
      <c r="D149" s="16" t="s">
        <v>229</v>
      </c>
      <c r="E149" s="20">
        <v>4.5</v>
      </c>
      <c r="F149" s="2"/>
    </row>
    <row r="150" spans="1:6" x14ac:dyDescent="0.25">
      <c r="A150" s="2"/>
      <c r="B150" s="69" t="s">
        <v>146</v>
      </c>
      <c r="C150" s="40" t="s">
        <v>799</v>
      </c>
      <c r="D150" s="16" t="s">
        <v>229</v>
      </c>
      <c r="E150" s="20">
        <v>4.2</v>
      </c>
      <c r="F150" s="2"/>
    </row>
    <row r="151" spans="1:6" x14ac:dyDescent="0.25">
      <c r="A151" s="2"/>
      <c r="B151" s="69" t="s">
        <v>146</v>
      </c>
      <c r="C151" s="40" t="s">
        <v>799</v>
      </c>
      <c r="D151" s="16" t="s">
        <v>229</v>
      </c>
      <c r="E151" s="20">
        <v>4.4000000000000004</v>
      </c>
      <c r="F151" s="2"/>
    </row>
    <row r="152" spans="1:6" x14ac:dyDescent="0.25">
      <c r="A152" s="2"/>
      <c r="B152" s="69" t="s">
        <v>146</v>
      </c>
      <c r="C152" s="40" t="s">
        <v>800</v>
      </c>
      <c r="D152" s="16" t="s">
        <v>229</v>
      </c>
      <c r="E152" s="20">
        <v>4.2</v>
      </c>
      <c r="F152" s="2"/>
    </row>
    <row r="153" spans="1:6" x14ac:dyDescent="0.25">
      <c r="A153" s="2"/>
      <c r="B153" s="69" t="s">
        <v>146</v>
      </c>
      <c r="C153" s="40" t="s">
        <v>800</v>
      </c>
      <c r="D153" s="16" t="s">
        <v>229</v>
      </c>
      <c r="E153" s="20">
        <v>4.5</v>
      </c>
      <c r="F153" s="2"/>
    </row>
    <row r="154" spans="1:6" x14ac:dyDescent="0.25">
      <c r="A154" s="2"/>
      <c r="B154" s="69" t="s">
        <v>146</v>
      </c>
      <c r="C154" s="40" t="s">
        <v>800</v>
      </c>
      <c r="D154" s="16" t="s">
        <v>229</v>
      </c>
      <c r="E154" s="20">
        <v>4.3</v>
      </c>
      <c r="F154" s="2"/>
    </row>
    <row r="155" spans="1:6" x14ac:dyDescent="0.25">
      <c r="A155" s="2"/>
      <c r="B155" s="69" t="s">
        <v>146</v>
      </c>
      <c r="C155" s="40" t="s">
        <v>801</v>
      </c>
      <c r="D155" s="16" t="s">
        <v>229</v>
      </c>
      <c r="E155" s="20">
        <v>4.5999999999999996</v>
      </c>
      <c r="F155" s="2"/>
    </row>
    <row r="156" spans="1:6" x14ac:dyDescent="0.25">
      <c r="A156" s="2"/>
      <c r="B156" s="69" t="s">
        <v>146</v>
      </c>
      <c r="C156" s="40" t="s">
        <v>801</v>
      </c>
      <c r="D156" s="16" t="s">
        <v>229</v>
      </c>
      <c r="E156" s="20">
        <v>4.0999999999999996</v>
      </c>
      <c r="F156" s="2"/>
    </row>
    <row r="157" spans="1:6" x14ac:dyDescent="0.25">
      <c r="A157" s="2"/>
      <c r="B157" s="70" t="s">
        <v>146</v>
      </c>
      <c r="C157" s="40" t="s">
        <v>739</v>
      </c>
      <c r="D157" s="42" t="s">
        <v>230</v>
      </c>
      <c r="E157" s="20">
        <v>4.5999999999999996</v>
      </c>
      <c r="F157" s="2"/>
    </row>
    <row r="158" spans="1:6" x14ac:dyDescent="0.25">
      <c r="A158" s="2"/>
      <c r="B158" s="70" t="s">
        <v>146</v>
      </c>
      <c r="C158" s="40" t="s">
        <v>739</v>
      </c>
      <c r="D158" s="42" t="s">
        <v>230</v>
      </c>
      <c r="E158" s="20">
        <v>4.3</v>
      </c>
      <c r="F158" s="2"/>
    </row>
    <row r="159" spans="1:6" x14ac:dyDescent="0.25">
      <c r="A159" s="2"/>
      <c r="B159" s="70" t="s">
        <v>146</v>
      </c>
      <c r="C159" s="40" t="s">
        <v>739</v>
      </c>
      <c r="D159" s="42" t="s">
        <v>230</v>
      </c>
      <c r="E159" s="20">
        <v>4.2</v>
      </c>
      <c r="F159" s="2"/>
    </row>
    <row r="160" spans="1:6" x14ac:dyDescent="0.25">
      <c r="A160" s="2"/>
      <c r="B160" s="70" t="s">
        <v>146</v>
      </c>
      <c r="C160" s="40" t="s">
        <v>820</v>
      </c>
      <c r="D160" s="42" t="s">
        <v>230</v>
      </c>
      <c r="E160" s="20">
        <v>4.0999999999999996</v>
      </c>
      <c r="F160" s="2"/>
    </row>
    <row r="161" spans="1:6" x14ac:dyDescent="0.25">
      <c r="A161" s="2"/>
      <c r="B161" s="70" t="s">
        <v>146</v>
      </c>
      <c r="C161" s="40" t="s">
        <v>820</v>
      </c>
      <c r="D161" s="42" t="s">
        <v>230</v>
      </c>
      <c r="E161" s="20">
        <v>4.0999999999999996</v>
      </c>
      <c r="F161" s="2"/>
    </row>
    <row r="162" spans="1:6" x14ac:dyDescent="0.25">
      <c r="A162" s="2"/>
      <c r="B162" s="70" t="s">
        <v>146</v>
      </c>
      <c r="C162" s="40" t="s">
        <v>820</v>
      </c>
      <c r="D162" s="42" t="s">
        <v>230</v>
      </c>
      <c r="E162" s="20">
        <v>5.5</v>
      </c>
      <c r="F162" s="2"/>
    </row>
    <row r="163" spans="1:6" x14ac:dyDescent="0.25">
      <c r="A163" s="2"/>
      <c r="B163" s="70" t="s">
        <v>146</v>
      </c>
      <c r="C163" s="40" t="s">
        <v>821</v>
      </c>
      <c r="D163" s="42" t="s">
        <v>230</v>
      </c>
      <c r="E163" s="20">
        <v>5.3</v>
      </c>
      <c r="F163" s="2"/>
    </row>
    <row r="164" spans="1:6" x14ac:dyDescent="0.25">
      <c r="A164" s="2"/>
      <c r="B164" s="70" t="s">
        <v>146</v>
      </c>
      <c r="C164" s="40" t="s">
        <v>821</v>
      </c>
      <c r="D164" s="42" t="s">
        <v>230</v>
      </c>
      <c r="E164" s="20">
        <v>4.7</v>
      </c>
      <c r="F164" s="2"/>
    </row>
    <row r="165" spans="1:6" x14ac:dyDescent="0.25">
      <c r="A165" s="2"/>
      <c r="B165" s="70" t="s">
        <v>146</v>
      </c>
      <c r="C165" s="40" t="s">
        <v>821</v>
      </c>
      <c r="D165" s="42" t="s">
        <v>230</v>
      </c>
      <c r="E165" s="20">
        <v>5.4</v>
      </c>
      <c r="F165" s="2"/>
    </row>
    <row r="166" spans="1:6" x14ac:dyDescent="0.25">
      <c r="A166" s="2"/>
      <c r="B166" s="70" t="s">
        <v>146</v>
      </c>
      <c r="C166" s="40" t="s">
        <v>822</v>
      </c>
      <c r="D166" s="42" t="s">
        <v>230</v>
      </c>
      <c r="E166" s="20">
        <v>5.5</v>
      </c>
      <c r="F166" s="2"/>
    </row>
    <row r="167" spans="1:6" x14ac:dyDescent="0.25">
      <c r="A167" s="2"/>
      <c r="B167" s="70" t="s">
        <v>146</v>
      </c>
      <c r="C167" s="40" t="s">
        <v>822</v>
      </c>
      <c r="D167" s="42" t="s">
        <v>230</v>
      </c>
      <c r="E167" s="20">
        <v>4.9000000000000004</v>
      </c>
      <c r="F167" s="2"/>
    </row>
    <row r="168" spans="1:6" x14ac:dyDescent="0.25">
      <c r="A168" s="2"/>
      <c r="B168" s="70" t="s">
        <v>146</v>
      </c>
      <c r="C168" s="40" t="s">
        <v>822</v>
      </c>
      <c r="D168" s="42" t="s">
        <v>230</v>
      </c>
      <c r="E168" s="20">
        <v>4.5999999999999996</v>
      </c>
      <c r="F168" s="2"/>
    </row>
    <row r="169" spans="1:6" x14ac:dyDescent="0.25">
      <c r="A169" s="2"/>
      <c r="B169" s="70" t="s">
        <v>146</v>
      </c>
      <c r="C169" s="40" t="s">
        <v>823</v>
      </c>
      <c r="D169" s="42" t="s">
        <v>230</v>
      </c>
      <c r="E169" s="20">
        <v>5.4</v>
      </c>
      <c r="F169" s="2"/>
    </row>
    <row r="170" spans="1:6" x14ac:dyDescent="0.25">
      <c r="A170" s="2"/>
      <c r="B170" s="70" t="s">
        <v>146</v>
      </c>
      <c r="C170" s="40" t="s">
        <v>823</v>
      </c>
      <c r="D170" s="42" t="s">
        <v>230</v>
      </c>
      <c r="E170" s="20">
        <v>5.6</v>
      </c>
      <c r="F170" s="2"/>
    </row>
    <row r="171" spans="1:6" x14ac:dyDescent="0.25">
      <c r="A171" s="2"/>
      <c r="B171" s="70" t="s">
        <v>146</v>
      </c>
      <c r="C171" s="40" t="s">
        <v>823</v>
      </c>
      <c r="D171" s="42" t="s">
        <v>230</v>
      </c>
      <c r="E171" s="20">
        <v>4.5</v>
      </c>
      <c r="F171" s="2"/>
    </row>
    <row r="172" spans="1:6" x14ac:dyDescent="0.25">
      <c r="A172" s="2"/>
      <c r="B172" s="70" t="s">
        <v>146</v>
      </c>
      <c r="C172" s="40" t="s">
        <v>824</v>
      </c>
      <c r="D172" s="42" t="s">
        <v>230</v>
      </c>
      <c r="E172" s="20">
        <v>4.0999999999999996</v>
      </c>
      <c r="F172" s="2"/>
    </row>
    <row r="173" spans="1:6" x14ac:dyDescent="0.25">
      <c r="A173" s="2"/>
      <c r="B173" s="70" t="s">
        <v>146</v>
      </c>
      <c r="C173" s="40" t="s">
        <v>824</v>
      </c>
      <c r="D173" s="42" t="s">
        <v>230</v>
      </c>
      <c r="E173" s="20">
        <v>4</v>
      </c>
      <c r="F173" s="2"/>
    </row>
    <row r="174" spans="1:6" x14ac:dyDescent="0.25">
      <c r="A174" s="2"/>
      <c r="B174" s="70" t="s">
        <v>146</v>
      </c>
      <c r="C174" s="40" t="s">
        <v>824</v>
      </c>
      <c r="D174" s="42" t="s">
        <v>230</v>
      </c>
      <c r="E174" s="20">
        <v>4</v>
      </c>
      <c r="F174" s="2"/>
    </row>
    <row r="175" spans="1:6" x14ac:dyDescent="0.25">
      <c r="A175" s="2"/>
      <c r="B175" s="70" t="s">
        <v>146</v>
      </c>
      <c r="C175" s="40" t="s">
        <v>824</v>
      </c>
      <c r="D175" s="42" t="s">
        <v>230</v>
      </c>
      <c r="E175" s="20">
        <v>4</v>
      </c>
      <c r="F175" s="2"/>
    </row>
    <row r="176" spans="1:6" x14ac:dyDescent="0.25">
      <c r="A176" s="2"/>
      <c r="B176" s="70" t="s">
        <v>146</v>
      </c>
      <c r="C176" s="40" t="s">
        <v>825</v>
      </c>
      <c r="D176" s="42" t="s">
        <v>230</v>
      </c>
      <c r="E176" s="20">
        <v>3.9</v>
      </c>
      <c r="F176" s="2"/>
    </row>
    <row r="177" spans="1:6" x14ac:dyDescent="0.25">
      <c r="A177" s="2"/>
      <c r="B177" s="70" t="s">
        <v>146</v>
      </c>
      <c r="C177" s="40" t="s">
        <v>825</v>
      </c>
      <c r="D177" s="42" t="s">
        <v>230</v>
      </c>
      <c r="E177" s="20">
        <v>3.9</v>
      </c>
      <c r="F177" s="2"/>
    </row>
    <row r="178" spans="1:6" x14ac:dyDescent="0.25">
      <c r="A178" s="2"/>
      <c r="B178" s="70" t="s">
        <v>146</v>
      </c>
      <c r="C178" s="40" t="s">
        <v>825</v>
      </c>
      <c r="D178" s="42" t="s">
        <v>230</v>
      </c>
      <c r="E178" s="20">
        <v>4.4000000000000004</v>
      </c>
      <c r="F178" s="2"/>
    </row>
    <row r="179" spans="1:6" x14ac:dyDescent="0.25">
      <c r="A179" s="2"/>
      <c r="B179" s="70" t="s">
        <v>146</v>
      </c>
      <c r="C179" s="40" t="s">
        <v>826</v>
      </c>
      <c r="D179" s="42" t="s">
        <v>230</v>
      </c>
      <c r="E179" s="20">
        <v>4.0999999999999996</v>
      </c>
      <c r="F179" s="2"/>
    </row>
    <row r="180" spans="1:6" x14ac:dyDescent="0.25">
      <c r="A180" s="2"/>
      <c r="B180" s="70" t="s">
        <v>146</v>
      </c>
      <c r="C180" s="40" t="s">
        <v>826</v>
      </c>
      <c r="D180" s="42" t="s">
        <v>230</v>
      </c>
      <c r="E180" s="20">
        <v>4.5</v>
      </c>
      <c r="F180" s="2"/>
    </row>
    <row r="181" spans="1:6" x14ac:dyDescent="0.25">
      <c r="A181" s="2"/>
      <c r="B181" s="70" t="s">
        <v>146</v>
      </c>
      <c r="C181" s="40" t="s">
        <v>826</v>
      </c>
      <c r="D181" s="42" t="s">
        <v>230</v>
      </c>
      <c r="E181" s="20">
        <v>4.5999999999999996</v>
      </c>
      <c r="F181" s="2"/>
    </row>
    <row r="182" spans="1:6" x14ac:dyDescent="0.25">
      <c r="A182" s="2"/>
      <c r="B182" s="70" t="s">
        <v>146</v>
      </c>
      <c r="C182" s="40" t="s">
        <v>826</v>
      </c>
      <c r="D182" s="42" t="s">
        <v>230</v>
      </c>
      <c r="E182" s="20">
        <v>4</v>
      </c>
      <c r="F182" s="2"/>
    </row>
    <row r="183" spans="1:6" x14ac:dyDescent="0.25">
      <c r="A183" s="2"/>
      <c r="B183" s="70" t="s">
        <v>146</v>
      </c>
      <c r="C183" s="40" t="s">
        <v>826</v>
      </c>
      <c r="D183" s="42" t="s">
        <v>230</v>
      </c>
      <c r="E183" s="20">
        <v>4.0999999999999996</v>
      </c>
      <c r="F183" s="2"/>
    </row>
    <row r="184" spans="1:6" x14ac:dyDescent="0.25">
      <c r="A184" s="2"/>
      <c r="B184" s="70" t="s">
        <v>146</v>
      </c>
      <c r="C184" s="40" t="s">
        <v>827</v>
      </c>
      <c r="D184" s="42" t="s">
        <v>230</v>
      </c>
      <c r="E184" s="20">
        <v>4.5</v>
      </c>
      <c r="F184" s="2"/>
    </row>
    <row r="185" spans="1:6" x14ac:dyDescent="0.25">
      <c r="A185" s="2"/>
      <c r="B185" s="70" t="s">
        <v>146</v>
      </c>
      <c r="C185" s="40" t="s">
        <v>827</v>
      </c>
      <c r="D185" s="42" t="s">
        <v>230</v>
      </c>
      <c r="E185" s="20">
        <v>4.5</v>
      </c>
      <c r="F185" s="2"/>
    </row>
    <row r="186" spans="1:6" x14ac:dyDescent="0.25">
      <c r="A186" s="2"/>
      <c r="B186" s="70" t="s">
        <v>146</v>
      </c>
      <c r="C186" s="40" t="s">
        <v>827</v>
      </c>
      <c r="D186" s="42" t="s">
        <v>230</v>
      </c>
      <c r="E186" s="20">
        <v>4.5</v>
      </c>
      <c r="F186" s="2"/>
    </row>
    <row r="187" spans="1:6" x14ac:dyDescent="0.25">
      <c r="A187" s="2"/>
      <c r="B187" s="70" t="s">
        <v>146</v>
      </c>
      <c r="C187" s="40" t="s">
        <v>827</v>
      </c>
      <c r="D187" s="42" t="s">
        <v>230</v>
      </c>
      <c r="E187" s="20">
        <v>4</v>
      </c>
      <c r="F187" s="2"/>
    </row>
    <row r="188" spans="1:6" x14ac:dyDescent="0.25">
      <c r="A188" s="2"/>
      <c r="B188" s="70" t="s">
        <v>146</v>
      </c>
      <c r="C188" s="40" t="s">
        <v>827</v>
      </c>
      <c r="D188" s="42" t="s">
        <v>230</v>
      </c>
      <c r="E188" s="20">
        <v>4.4000000000000004</v>
      </c>
      <c r="F188" s="2"/>
    </row>
    <row r="189" spans="1:6" x14ac:dyDescent="0.25">
      <c r="A189" s="2"/>
      <c r="B189" s="70" t="s">
        <v>146</v>
      </c>
      <c r="C189" s="40" t="s">
        <v>828</v>
      </c>
      <c r="D189" s="42" t="s">
        <v>230</v>
      </c>
      <c r="E189" s="20">
        <v>4.0999999999999996</v>
      </c>
      <c r="F189" s="2"/>
    </row>
    <row r="190" spans="1:6" x14ac:dyDescent="0.25">
      <c r="A190" s="2"/>
      <c r="B190" s="70" t="s">
        <v>146</v>
      </c>
      <c r="C190" s="40" t="s">
        <v>828</v>
      </c>
      <c r="D190" s="42" t="s">
        <v>230</v>
      </c>
      <c r="E190" s="20">
        <v>4.7</v>
      </c>
      <c r="F190" s="2"/>
    </row>
    <row r="191" spans="1:6" x14ac:dyDescent="0.25">
      <c r="A191" s="2"/>
      <c r="B191" s="70" t="s">
        <v>146</v>
      </c>
      <c r="C191" s="40" t="s">
        <v>828</v>
      </c>
      <c r="D191" s="42" t="s">
        <v>230</v>
      </c>
      <c r="E191" s="20">
        <v>4.8</v>
      </c>
      <c r="F191" s="2"/>
    </row>
    <row r="192" spans="1:6" x14ac:dyDescent="0.25">
      <c r="A192" s="2"/>
      <c r="B192" s="70" t="s">
        <v>146</v>
      </c>
      <c r="C192" s="40" t="s">
        <v>829</v>
      </c>
      <c r="D192" s="42" t="s">
        <v>230</v>
      </c>
      <c r="E192" s="20">
        <v>4.5999999999999996</v>
      </c>
      <c r="F192" s="2"/>
    </row>
    <row r="193" spans="1:6" x14ac:dyDescent="0.25">
      <c r="A193" s="2"/>
      <c r="B193" s="70" t="s">
        <v>146</v>
      </c>
      <c r="C193" s="40" t="s">
        <v>829</v>
      </c>
      <c r="D193" s="42" t="s">
        <v>230</v>
      </c>
      <c r="E193" s="20">
        <v>3.9</v>
      </c>
      <c r="F193" s="2"/>
    </row>
    <row r="194" spans="1:6" x14ac:dyDescent="0.25">
      <c r="A194" s="2"/>
      <c r="B194" s="70" t="s">
        <v>146</v>
      </c>
      <c r="C194" s="40" t="s">
        <v>829</v>
      </c>
      <c r="D194" s="42" t="s">
        <v>230</v>
      </c>
      <c r="E194" s="20">
        <v>4.2</v>
      </c>
      <c r="F194" s="2"/>
    </row>
    <row r="195" spans="1:6" x14ac:dyDescent="0.25">
      <c r="A195" s="2"/>
      <c r="B195" s="70" t="s">
        <v>146</v>
      </c>
      <c r="C195" s="40" t="s">
        <v>829</v>
      </c>
      <c r="D195" s="42" t="s">
        <v>230</v>
      </c>
      <c r="E195" s="20">
        <v>3.8</v>
      </c>
      <c r="F195" s="2"/>
    </row>
    <row r="196" spans="1:6" x14ac:dyDescent="0.25">
      <c r="A196" s="2"/>
      <c r="B196" s="70" t="s">
        <v>146</v>
      </c>
      <c r="C196" s="40" t="s">
        <v>733</v>
      </c>
      <c r="D196" s="42" t="s">
        <v>230</v>
      </c>
      <c r="E196" s="20">
        <v>4.9000000000000004</v>
      </c>
      <c r="F196" s="2"/>
    </row>
    <row r="197" spans="1:6" x14ac:dyDescent="0.25">
      <c r="A197" s="2"/>
      <c r="B197" s="70" t="s">
        <v>146</v>
      </c>
      <c r="C197" s="40" t="s">
        <v>733</v>
      </c>
      <c r="D197" s="42" t="s">
        <v>230</v>
      </c>
      <c r="E197" s="20">
        <v>4.3</v>
      </c>
      <c r="F197" s="2"/>
    </row>
    <row r="198" spans="1:6" x14ac:dyDescent="0.25">
      <c r="A198" s="2"/>
      <c r="B198" s="70" t="s">
        <v>146</v>
      </c>
      <c r="C198" s="40" t="s">
        <v>733</v>
      </c>
      <c r="D198" s="42" t="s">
        <v>230</v>
      </c>
      <c r="E198" s="20">
        <v>4.2</v>
      </c>
      <c r="F198" s="2"/>
    </row>
    <row r="199" spans="1:6" x14ac:dyDescent="0.25">
      <c r="A199" s="2"/>
      <c r="B199" s="70" t="s">
        <v>146</v>
      </c>
      <c r="C199" s="40" t="s">
        <v>830</v>
      </c>
      <c r="D199" s="42" t="s">
        <v>230</v>
      </c>
      <c r="E199" s="20">
        <v>4.7</v>
      </c>
      <c r="F199" s="2"/>
    </row>
    <row r="200" spans="1:6" x14ac:dyDescent="0.25">
      <c r="A200" s="2"/>
      <c r="B200" s="70" t="s">
        <v>146</v>
      </c>
      <c r="C200" s="40" t="s">
        <v>830</v>
      </c>
      <c r="D200" s="42" t="s">
        <v>230</v>
      </c>
      <c r="E200" s="20">
        <v>4.5</v>
      </c>
      <c r="F200" s="2"/>
    </row>
    <row r="201" spans="1:6" x14ac:dyDescent="0.25">
      <c r="A201" s="2"/>
      <c r="B201" s="70" t="s">
        <v>146</v>
      </c>
      <c r="C201" s="40" t="s">
        <v>830</v>
      </c>
      <c r="D201" s="42" t="s">
        <v>230</v>
      </c>
      <c r="E201" s="20">
        <v>4.5</v>
      </c>
      <c r="F201" s="2"/>
    </row>
    <row r="202" spans="1:6" x14ac:dyDescent="0.25">
      <c r="A202" s="2"/>
      <c r="B202" s="70" t="s">
        <v>146</v>
      </c>
      <c r="C202" s="40" t="s">
        <v>831</v>
      </c>
      <c r="D202" s="42" t="s">
        <v>230</v>
      </c>
      <c r="E202" s="20">
        <v>4.3</v>
      </c>
      <c r="F202" s="2"/>
    </row>
    <row r="203" spans="1:6" x14ac:dyDescent="0.25">
      <c r="A203" s="2"/>
      <c r="B203" s="70" t="s">
        <v>146</v>
      </c>
      <c r="C203" s="40" t="s">
        <v>831</v>
      </c>
      <c r="D203" s="42" t="s">
        <v>230</v>
      </c>
      <c r="E203" s="20">
        <v>4.5999999999999996</v>
      </c>
      <c r="F203" s="2"/>
    </row>
    <row r="204" spans="1:6" x14ac:dyDescent="0.25">
      <c r="A204" s="2"/>
      <c r="B204" s="70" t="s">
        <v>146</v>
      </c>
      <c r="C204" s="40" t="s">
        <v>831</v>
      </c>
      <c r="D204" s="42" t="s">
        <v>230</v>
      </c>
      <c r="E204" s="20">
        <v>4.3</v>
      </c>
      <c r="F204" s="2"/>
    </row>
    <row r="205" spans="1:6" x14ac:dyDescent="0.25">
      <c r="A205" s="2"/>
      <c r="B205" s="70" t="s">
        <v>146</v>
      </c>
      <c r="C205" s="40" t="s">
        <v>831</v>
      </c>
      <c r="D205" s="42" t="s">
        <v>230</v>
      </c>
      <c r="E205" s="20">
        <v>4</v>
      </c>
      <c r="F205" s="2"/>
    </row>
    <row r="206" spans="1:6" x14ac:dyDescent="0.25">
      <c r="A206" s="2"/>
      <c r="B206" s="70" t="s">
        <v>146</v>
      </c>
      <c r="C206" s="40" t="s">
        <v>832</v>
      </c>
      <c r="D206" s="42" t="s">
        <v>230</v>
      </c>
      <c r="E206" s="20">
        <v>4.0999999999999996</v>
      </c>
      <c r="F206" s="2"/>
    </row>
    <row r="207" spans="1:6" x14ac:dyDescent="0.25">
      <c r="A207" s="2"/>
      <c r="B207" s="70" t="s">
        <v>146</v>
      </c>
      <c r="C207" s="40" t="s">
        <v>832</v>
      </c>
      <c r="D207" s="42" t="s">
        <v>230</v>
      </c>
      <c r="E207" s="20">
        <v>4</v>
      </c>
      <c r="F207" s="2"/>
    </row>
    <row r="208" spans="1:6" x14ac:dyDescent="0.25">
      <c r="A208" s="2"/>
      <c r="B208" s="70" t="s">
        <v>146</v>
      </c>
      <c r="C208" s="40" t="s">
        <v>832</v>
      </c>
      <c r="D208" s="42" t="s">
        <v>230</v>
      </c>
      <c r="E208" s="20">
        <v>4.0999999999999996</v>
      </c>
      <c r="F208" s="2"/>
    </row>
    <row r="209" spans="1:6" x14ac:dyDescent="0.25">
      <c r="A209" s="2"/>
      <c r="B209" s="70" t="s">
        <v>146</v>
      </c>
      <c r="C209" s="40" t="s">
        <v>832</v>
      </c>
      <c r="D209" s="42" t="s">
        <v>230</v>
      </c>
      <c r="E209" s="20">
        <v>4.0999999999999996</v>
      </c>
      <c r="F209" s="2"/>
    </row>
    <row r="210" spans="1:6" x14ac:dyDescent="0.25">
      <c r="A210" s="2"/>
      <c r="B210" s="70" t="s">
        <v>146</v>
      </c>
      <c r="C210" s="40" t="s">
        <v>833</v>
      </c>
      <c r="D210" s="42" t="s">
        <v>230</v>
      </c>
      <c r="E210" s="20">
        <v>4</v>
      </c>
      <c r="F210" s="2"/>
    </row>
    <row r="211" spans="1:6" x14ac:dyDescent="0.25">
      <c r="A211" s="2"/>
      <c r="B211" s="70" t="s">
        <v>146</v>
      </c>
      <c r="C211" s="40" t="s">
        <v>833</v>
      </c>
      <c r="D211" s="42" t="s">
        <v>230</v>
      </c>
      <c r="E211" s="20">
        <v>4.0999999999999996</v>
      </c>
      <c r="F211" s="2"/>
    </row>
    <row r="212" spans="1:6" x14ac:dyDescent="0.25">
      <c r="A212" s="2"/>
      <c r="B212" s="70" t="s">
        <v>146</v>
      </c>
      <c r="C212" s="40" t="s">
        <v>833</v>
      </c>
      <c r="D212" s="42" t="s">
        <v>230</v>
      </c>
      <c r="E212" s="20">
        <v>4.2</v>
      </c>
      <c r="F212" s="2"/>
    </row>
    <row r="213" spans="1:6" x14ac:dyDescent="0.25">
      <c r="A213" s="2"/>
      <c r="B213" s="70" t="s">
        <v>146</v>
      </c>
      <c r="C213" s="40" t="s">
        <v>833</v>
      </c>
      <c r="D213" s="42" t="s">
        <v>230</v>
      </c>
      <c r="E213" s="20">
        <v>4.0999999999999996</v>
      </c>
      <c r="F213" s="2"/>
    </row>
    <row r="214" spans="1:6" x14ac:dyDescent="0.25">
      <c r="A214" s="2"/>
      <c r="B214" s="70" t="s">
        <v>146</v>
      </c>
      <c r="C214" s="40" t="s">
        <v>833</v>
      </c>
      <c r="D214" s="42" t="s">
        <v>230</v>
      </c>
      <c r="E214" s="20">
        <v>4.0999999999999996</v>
      </c>
      <c r="F214" s="2"/>
    </row>
    <row r="215" spans="1:6" x14ac:dyDescent="0.25">
      <c r="A215" s="2"/>
      <c r="B215" s="70" t="s">
        <v>146</v>
      </c>
      <c r="C215" s="40" t="s">
        <v>834</v>
      </c>
      <c r="D215" s="42" t="s">
        <v>230</v>
      </c>
      <c r="E215" s="20">
        <v>4.2</v>
      </c>
      <c r="F215" s="2"/>
    </row>
    <row r="216" spans="1:6" x14ac:dyDescent="0.25">
      <c r="A216" s="2"/>
      <c r="B216" s="70" t="s">
        <v>146</v>
      </c>
      <c r="C216" s="40" t="s">
        <v>834</v>
      </c>
      <c r="D216" s="42" t="s">
        <v>230</v>
      </c>
      <c r="E216" s="20">
        <v>4.2</v>
      </c>
      <c r="F216" s="2"/>
    </row>
    <row r="217" spans="1:6" x14ac:dyDescent="0.25">
      <c r="A217" s="2"/>
      <c r="B217" s="70" t="s">
        <v>146</v>
      </c>
      <c r="C217" s="40" t="s">
        <v>834</v>
      </c>
      <c r="D217" s="42" t="s">
        <v>230</v>
      </c>
      <c r="E217" s="20">
        <v>4.0999999999999996</v>
      </c>
      <c r="F217" s="2"/>
    </row>
    <row r="218" spans="1:6" x14ac:dyDescent="0.25">
      <c r="A218" s="2"/>
      <c r="B218" s="70" t="s">
        <v>146</v>
      </c>
      <c r="C218" s="40" t="s">
        <v>834</v>
      </c>
      <c r="D218" s="42" t="s">
        <v>230</v>
      </c>
      <c r="E218" s="20">
        <v>4.2</v>
      </c>
      <c r="F218" s="2"/>
    </row>
    <row r="219" spans="1:6" x14ac:dyDescent="0.25">
      <c r="A219" s="2"/>
      <c r="B219" s="70" t="s">
        <v>146</v>
      </c>
      <c r="C219" s="40" t="s">
        <v>835</v>
      </c>
      <c r="D219" s="42" t="s">
        <v>230</v>
      </c>
      <c r="E219" s="20">
        <v>4.4000000000000004</v>
      </c>
      <c r="F219" s="2"/>
    </row>
    <row r="220" spans="1:6" x14ac:dyDescent="0.25">
      <c r="A220" s="2"/>
      <c r="B220" s="70" t="s">
        <v>146</v>
      </c>
      <c r="C220" s="40" t="s">
        <v>835</v>
      </c>
      <c r="D220" s="42" t="s">
        <v>230</v>
      </c>
      <c r="E220" s="20">
        <v>3.9</v>
      </c>
      <c r="F220" s="2"/>
    </row>
    <row r="221" spans="1:6" x14ac:dyDescent="0.25">
      <c r="A221" s="2"/>
      <c r="B221" s="70" t="s">
        <v>146</v>
      </c>
      <c r="C221" s="40" t="s">
        <v>835</v>
      </c>
      <c r="D221" s="42" t="s">
        <v>230</v>
      </c>
      <c r="E221" s="20">
        <v>4.3</v>
      </c>
      <c r="F221" s="2"/>
    </row>
    <row r="222" spans="1:6" x14ac:dyDescent="0.25">
      <c r="A222" s="2"/>
      <c r="B222" s="70" t="s">
        <v>146</v>
      </c>
      <c r="C222" s="40" t="s">
        <v>835</v>
      </c>
      <c r="D222" s="42" t="s">
        <v>230</v>
      </c>
      <c r="E222" s="20">
        <v>3.8</v>
      </c>
      <c r="F222" s="2"/>
    </row>
    <row r="223" spans="1:6" x14ac:dyDescent="0.25">
      <c r="A223" s="2"/>
      <c r="B223" s="70" t="s">
        <v>146</v>
      </c>
      <c r="C223" s="40" t="s">
        <v>836</v>
      </c>
      <c r="D223" s="42" t="s">
        <v>230</v>
      </c>
      <c r="E223" s="20">
        <v>4.7</v>
      </c>
      <c r="F223" s="2"/>
    </row>
    <row r="224" spans="1:6" x14ac:dyDescent="0.25">
      <c r="A224" s="2"/>
      <c r="B224" s="70" t="s">
        <v>146</v>
      </c>
      <c r="C224" s="40" t="s">
        <v>836</v>
      </c>
      <c r="D224" s="42" t="s">
        <v>230</v>
      </c>
      <c r="E224" s="20">
        <v>4.5</v>
      </c>
      <c r="F224" s="2"/>
    </row>
    <row r="225" spans="1:17" x14ac:dyDescent="0.25">
      <c r="A225" s="2"/>
      <c r="B225" s="70" t="s">
        <v>146</v>
      </c>
      <c r="C225" s="40" t="s">
        <v>836</v>
      </c>
      <c r="D225" s="42" t="s">
        <v>230</v>
      </c>
      <c r="E225" s="20">
        <v>4.9000000000000004</v>
      </c>
      <c r="F225" s="2"/>
    </row>
    <row r="226" spans="1:17" x14ac:dyDescent="0.25">
      <c r="A226" s="2"/>
      <c r="B226" s="70" t="s">
        <v>146</v>
      </c>
      <c r="C226" s="40" t="s">
        <v>837</v>
      </c>
      <c r="D226" s="42" t="s">
        <v>230</v>
      </c>
      <c r="E226" s="20">
        <v>4.4000000000000004</v>
      </c>
      <c r="F226" s="2"/>
    </row>
    <row r="227" spans="1:17" x14ac:dyDescent="0.25">
      <c r="A227" s="2"/>
      <c r="B227" s="70" t="s">
        <v>146</v>
      </c>
      <c r="C227" s="40" t="s">
        <v>837</v>
      </c>
      <c r="D227" s="42" t="s">
        <v>230</v>
      </c>
      <c r="E227" s="20">
        <v>4</v>
      </c>
      <c r="F227" s="2"/>
    </row>
    <row r="228" spans="1:17" x14ac:dyDescent="0.25">
      <c r="A228" s="2"/>
      <c r="B228" s="70" t="s">
        <v>146</v>
      </c>
      <c r="C228" s="40" t="s">
        <v>837</v>
      </c>
      <c r="D228" s="42" t="s">
        <v>230</v>
      </c>
      <c r="E228" s="20">
        <v>4.5</v>
      </c>
      <c r="F228" s="2"/>
    </row>
    <row r="229" spans="1:17" x14ac:dyDescent="0.25">
      <c r="A229" s="2"/>
      <c r="B229" s="70" t="s">
        <v>146</v>
      </c>
      <c r="C229" s="40" t="s">
        <v>838</v>
      </c>
      <c r="D229" s="42" t="s">
        <v>230</v>
      </c>
      <c r="E229" s="20">
        <v>4.3</v>
      </c>
      <c r="F229" s="2"/>
    </row>
    <row r="230" spans="1:17" x14ac:dyDescent="0.25">
      <c r="A230" s="2"/>
      <c r="B230" s="70" t="s">
        <v>146</v>
      </c>
      <c r="C230" s="40" t="s">
        <v>838</v>
      </c>
      <c r="D230" s="42" t="s">
        <v>230</v>
      </c>
      <c r="E230" s="20">
        <v>4.5</v>
      </c>
      <c r="F230" s="2"/>
    </row>
    <row r="231" spans="1:17" x14ac:dyDescent="0.25">
      <c r="A231" s="2"/>
      <c r="B231" s="70" t="s">
        <v>146</v>
      </c>
      <c r="C231" s="40" t="s">
        <v>838</v>
      </c>
      <c r="D231" s="42" t="s">
        <v>230</v>
      </c>
      <c r="E231" s="20">
        <v>4.5</v>
      </c>
      <c r="F231" s="2"/>
    </row>
    <row r="232" spans="1:17" x14ac:dyDescent="0.25">
      <c r="A232" s="2"/>
      <c r="B232" s="23"/>
      <c r="C232" s="72"/>
      <c r="D232" s="2"/>
      <c r="E232" s="2"/>
      <c r="F232" s="2"/>
    </row>
    <row r="233" spans="1:17" s="1" customFormat="1" x14ac:dyDescent="0.25">
      <c r="A233" s="16"/>
      <c r="B233" s="16"/>
      <c r="C233" s="80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</row>
    <row r="234" spans="1:17" ht="18" x14ac:dyDescent="0.25">
      <c r="A234" s="42"/>
      <c r="B234" s="38" t="s">
        <v>853</v>
      </c>
      <c r="C234" s="40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</row>
    <row r="235" spans="1:17" ht="18" x14ac:dyDescent="0.25">
      <c r="A235" s="42"/>
      <c r="B235" s="38" t="s">
        <v>236</v>
      </c>
      <c r="C235" s="40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</row>
    <row r="236" spans="1:17" x14ac:dyDescent="0.25">
      <c r="A236" s="42"/>
      <c r="B236" s="38"/>
      <c r="C236" s="40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</row>
    <row r="237" spans="1:17" x14ac:dyDescent="0.25">
      <c r="A237" s="23"/>
      <c r="B237" s="23"/>
      <c r="C237" s="74"/>
      <c r="D237" s="23"/>
      <c r="E237" s="23"/>
      <c r="F237" s="23"/>
      <c r="G237" s="23"/>
      <c r="H237" s="42"/>
      <c r="I237" s="42"/>
      <c r="J237" s="42"/>
      <c r="K237" s="42" t="s">
        <v>191</v>
      </c>
      <c r="L237" s="42" t="s">
        <v>191</v>
      </c>
      <c r="M237" s="42" t="s">
        <v>191</v>
      </c>
      <c r="N237" s="42" t="s">
        <v>193</v>
      </c>
      <c r="O237" s="42" t="s">
        <v>193</v>
      </c>
      <c r="P237" s="42"/>
    </row>
    <row r="238" spans="1:17" x14ac:dyDescent="0.25">
      <c r="A238" s="23"/>
      <c r="B238" s="16"/>
      <c r="C238" s="80"/>
      <c r="D238" s="16" t="s">
        <v>239</v>
      </c>
      <c r="E238" s="16" t="s">
        <v>234</v>
      </c>
      <c r="F238" s="16" t="s">
        <v>231</v>
      </c>
      <c r="G238" s="23"/>
      <c r="H238" s="42"/>
      <c r="I238" s="42"/>
      <c r="J238" s="42" t="s">
        <v>195</v>
      </c>
      <c r="K238" s="23" t="s">
        <v>245</v>
      </c>
      <c r="L238" s="23" t="s">
        <v>246</v>
      </c>
      <c r="M238" s="23" t="s">
        <v>247</v>
      </c>
      <c r="N238" s="23" t="s">
        <v>248</v>
      </c>
      <c r="O238" s="23" t="s">
        <v>249</v>
      </c>
      <c r="P238" s="42"/>
    </row>
    <row r="239" spans="1:17" x14ac:dyDescent="0.25">
      <c r="A239" s="23"/>
      <c r="B239" s="23"/>
      <c r="C239" s="74"/>
      <c r="D239" s="23"/>
      <c r="E239" s="23"/>
      <c r="F239" s="23"/>
      <c r="G239" s="23"/>
      <c r="H239" s="42"/>
      <c r="I239" s="42"/>
      <c r="J239" s="23" t="s">
        <v>245</v>
      </c>
      <c r="K239" s="91"/>
      <c r="L239" s="89"/>
      <c r="M239" s="91"/>
      <c r="N239" s="92"/>
      <c r="O239" s="42"/>
      <c r="P239" s="42"/>
    </row>
    <row r="240" spans="1:17" x14ac:dyDescent="0.25">
      <c r="A240" s="23"/>
      <c r="B240" s="26" t="s">
        <v>143</v>
      </c>
      <c r="C240" s="40" t="s">
        <v>173</v>
      </c>
      <c r="D240" s="31">
        <f>MIN(E33:E74)</f>
        <v>4.9000000000000004</v>
      </c>
      <c r="E240" s="31">
        <f>MIN(E4:E32)</f>
        <v>5.3</v>
      </c>
      <c r="F240" s="31">
        <f>MIN(E4:E74)</f>
        <v>4.9000000000000004</v>
      </c>
      <c r="G240" s="23"/>
      <c r="H240" s="42"/>
      <c r="I240" s="42"/>
      <c r="J240" s="23" t="s">
        <v>246</v>
      </c>
      <c r="K240" s="42">
        <v>0.19786999999999999</v>
      </c>
      <c r="L240" s="91"/>
      <c r="M240" s="91"/>
      <c r="N240" s="91"/>
      <c r="O240" s="42"/>
      <c r="P240" s="42"/>
    </row>
    <row r="241" spans="1:16" x14ac:dyDescent="0.25">
      <c r="A241" s="23"/>
      <c r="B241" s="26" t="s">
        <v>143</v>
      </c>
      <c r="C241" s="81">
        <v>0.05</v>
      </c>
      <c r="D241" s="31">
        <f>PERCENTILE(E33:E74,0.05)</f>
        <v>5</v>
      </c>
      <c r="E241" s="31">
        <f>PERCENTILE(E4:E32,0.05)</f>
        <v>5.3</v>
      </c>
      <c r="F241" s="31">
        <f>PERCENTILE(E4:E74,0.05)</f>
        <v>5</v>
      </c>
      <c r="G241" s="23"/>
      <c r="H241" s="42"/>
      <c r="I241" s="42"/>
      <c r="J241" s="23" t="s">
        <v>247</v>
      </c>
      <c r="K241" s="42">
        <v>0.89866480000000004</v>
      </c>
      <c r="L241" s="42">
        <v>0.99653590000000003</v>
      </c>
      <c r="M241" s="91"/>
      <c r="N241" s="91"/>
      <c r="O241" s="42"/>
      <c r="P241" s="42"/>
    </row>
    <row r="242" spans="1:16" x14ac:dyDescent="0.25">
      <c r="A242" s="23"/>
      <c r="B242" s="26" t="s">
        <v>143</v>
      </c>
      <c r="C242" s="81">
        <v>0.95</v>
      </c>
      <c r="D242" s="31">
        <f>PERCENTILE(E33:E74,0.95)</f>
        <v>6</v>
      </c>
      <c r="E242" s="31">
        <f>PERCENTILE(E4:E32,0.95)</f>
        <v>5.86</v>
      </c>
      <c r="F242" s="31">
        <f>PERCENTILE(E4:E74, 0.95)</f>
        <v>6</v>
      </c>
      <c r="G242" s="23"/>
      <c r="H242" s="42"/>
      <c r="I242" s="42"/>
      <c r="J242" s="23" t="s">
        <v>248</v>
      </c>
      <c r="K242" s="89">
        <v>0</v>
      </c>
      <c r="L242" s="89">
        <v>0</v>
      </c>
      <c r="M242" s="89">
        <v>0</v>
      </c>
      <c r="N242" s="91"/>
      <c r="O242" s="42"/>
      <c r="P242" s="42"/>
    </row>
    <row r="243" spans="1:16" x14ac:dyDescent="0.25">
      <c r="A243" s="23"/>
      <c r="B243" s="26" t="s">
        <v>143</v>
      </c>
      <c r="C243" s="40" t="s">
        <v>174</v>
      </c>
      <c r="D243" s="31">
        <f>MAX(E33:E74)</f>
        <v>6.2</v>
      </c>
      <c r="E243" s="31">
        <f>MAX(E4:E32)</f>
        <v>6</v>
      </c>
      <c r="F243" s="31">
        <f>MAX(E4:E74)</f>
        <v>6.2</v>
      </c>
      <c r="G243" s="23"/>
      <c r="H243" s="42"/>
      <c r="I243" s="42"/>
      <c r="J243" s="23" t="s">
        <v>249</v>
      </c>
      <c r="K243" s="89">
        <v>0</v>
      </c>
      <c r="L243" s="89">
        <v>0</v>
      </c>
      <c r="M243" s="89">
        <v>0</v>
      </c>
      <c r="N243" s="42">
        <v>0.90456820000000004</v>
      </c>
      <c r="O243" s="42"/>
      <c r="P243" s="42"/>
    </row>
    <row r="244" spans="1:16" x14ac:dyDescent="0.25">
      <c r="A244" s="23"/>
      <c r="B244" s="26" t="s">
        <v>143</v>
      </c>
      <c r="C244" s="40" t="s">
        <v>171</v>
      </c>
      <c r="D244" s="31">
        <f>AVERAGE(E33:E74)</f>
        <v>5.3928571428571432</v>
      </c>
      <c r="E244" s="31">
        <f>AVERAGE(E4:E32)</f>
        <v>5.5724137931034479</v>
      </c>
      <c r="F244" s="31">
        <f>AVERAGE(E4:E74)</f>
        <v>5.4661971830985907</v>
      </c>
      <c r="G244" s="23"/>
      <c r="H244" s="42"/>
      <c r="I244" s="42"/>
      <c r="J244" s="16"/>
      <c r="K244" s="16"/>
      <c r="L244" s="16"/>
      <c r="M244" s="16"/>
      <c r="N244" s="16"/>
      <c r="O244" s="42"/>
      <c r="P244" s="42"/>
    </row>
    <row r="245" spans="1:16" x14ac:dyDescent="0.25">
      <c r="A245" s="23"/>
      <c r="B245" s="26" t="s">
        <v>143</v>
      </c>
      <c r="C245" s="40" t="s">
        <v>233</v>
      </c>
      <c r="D245" s="31">
        <f>STDEVA(E33:E74)</f>
        <v>0.36250675831739193</v>
      </c>
      <c r="E245" s="31">
        <f>STDEVA(E4:E32)</f>
        <v>0.18688528132087939</v>
      </c>
      <c r="F245" s="31">
        <f>STDEVA(E4:E74)</f>
        <v>0.31438995893263827</v>
      </c>
      <c r="G245" s="23"/>
      <c r="H245" s="42"/>
      <c r="I245" s="42"/>
      <c r="J245" s="42"/>
      <c r="K245" s="42"/>
      <c r="L245" s="42"/>
      <c r="M245" s="42"/>
      <c r="N245" s="42"/>
      <c r="O245" s="42"/>
      <c r="P245" s="42"/>
    </row>
    <row r="246" spans="1:16" x14ac:dyDescent="0.25">
      <c r="A246" s="23"/>
      <c r="B246" s="68" t="s">
        <v>237</v>
      </c>
      <c r="C246" s="40" t="s">
        <v>173</v>
      </c>
      <c r="D246" s="31">
        <f>MIN(E75:E81)</f>
        <v>5.2</v>
      </c>
      <c r="E246" s="31"/>
      <c r="F246" s="20"/>
      <c r="G246" s="23"/>
      <c r="H246" s="42"/>
      <c r="I246" s="42"/>
      <c r="J246" s="42"/>
      <c r="K246" s="42"/>
      <c r="L246" s="42"/>
      <c r="M246" s="42"/>
      <c r="N246" s="42"/>
      <c r="O246" s="42"/>
      <c r="P246" s="42"/>
    </row>
    <row r="247" spans="1:16" x14ac:dyDescent="0.25">
      <c r="A247" s="23"/>
      <c r="B247" s="68" t="s">
        <v>237</v>
      </c>
      <c r="C247" s="81">
        <v>0.05</v>
      </c>
      <c r="D247" s="31">
        <f>PERCENTILE(E75:E81,0.05)</f>
        <v>5.23</v>
      </c>
      <c r="E247" s="31"/>
      <c r="F247" s="20"/>
      <c r="G247" s="23"/>
      <c r="H247" s="42"/>
      <c r="I247" s="42"/>
      <c r="J247" s="42"/>
      <c r="K247" s="42"/>
      <c r="L247" s="42"/>
      <c r="M247" s="42"/>
      <c r="N247" s="42"/>
    </row>
    <row r="248" spans="1:16" x14ac:dyDescent="0.25">
      <c r="A248" s="23"/>
      <c r="B248" s="68" t="s">
        <v>237</v>
      </c>
      <c r="C248" s="81">
        <v>0.95</v>
      </c>
      <c r="D248" s="31">
        <f>PERCENTILE(E75:E81,0.95)</f>
        <v>5.7399999999999993</v>
      </c>
      <c r="E248" s="31"/>
      <c r="F248" s="20"/>
      <c r="G248" s="23"/>
      <c r="H248" s="42"/>
      <c r="I248" s="42"/>
      <c r="J248" s="88"/>
      <c r="K248" s="42"/>
      <c r="L248" s="42"/>
      <c r="M248" s="42"/>
      <c r="N248" s="42"/>
    </row>
    <row r="249" spans="1:16" x14ac:dyDescent="0.25">
      <c r="A249" s="23"/>
      <c r="B249" s="68" t="s">
        <v>237</v>
      </c>
      <c r="C249" s="40" t="s">
        <v>174</v>
      </c>
      <c r="D249" s="31">
        <f>MAX(E75:E81)</f>
        <v>5.8</v>
      </c>
      <c r="E249" s="31"/>
      <c r="F249" s="20"/>
      <c r="G249" s="23"/>
      <c r="H249" s="42"/>
      <c r="I249" s="42"/>
      <c r="J249" s="88"/>
      <c r="K249" s="42"/>
      <c r="L249" s="42"/>
      <c r="M249" s="42"/>
      <c r="N249" s="42"/>
    </row>
    <row r="250" spans="1:16" x14ac:dyDescent="0.25">
      <c r="A250" s="23"/>
      <c r="B250" s="68" t="s">
        <v>237</v>
      </c>
      <c r="C250" s="40" t="s">
        <v>171</v>
      </c>
      <c r="D250" s="31">
        <f>AVERAGE(E75:E81)</f>
        <v>5.4428571428571422</v>
      </c>
      <c r="E250" s="31"/>
      <c r="F250" s="20"/>
      <c r="G250" s="23"/>
      <c r="H250" s="42"/>
      <c r="I250" s="42"/>
      <c r="J250" s="88"/>
      <c r="K250" s="42"/>
      <c r="L250" s="42"/>
      <c r="M250" s="42"/>
      <c r="N250" s="42"/>
    </row>
    <row r="251" spans="1:16" x14ac:dyDescent="0.25">
      <c r="A251" s="23"/>
      <c r="B251" s="68" t="s">
        <v>237</v>
      </c>
      <c r="C251" s="40" t="s">
        <v>233</v>
      </c>
      <c r="D251" s="31">
        <f>STDEVA(E75:E81)</f>
        <v>0.20701966780270617</v>
      </c>
      <c r="E251" s="31"/>
      <c r="F251" s="20"/>
      <c r="G251" s="23"/>
      <c r="H251" s="42"/>
      <c r="I251" s="42"/>
      <c r="J251" s="88"/>
      <c r="K251" s="42"/>
      <c r="L251" s="42"/>
      <c r="M251" s="42"/>
      <c r="N251" s="89"/>
    </row>
    <row r="252" spans="1:16" x14ac:dyDescent="0.25">
      <c r="A252" s="23"/>
      <c r="B252" s="69" t="s">
        <v>146</v>
      </c>
      <c r="C252" s="40" t="s">
        <v>173</v>
      </c>
      <c r="D252" s="31">
        <f>MIN(E82:E156)</f>
        <v>3.7</v>
      </c>
      <c r="E252" s="31">
        <f>MIN(E157:E231)</f>
        <v>3.8</v>
      </c>
      <c r="F252" s="31">
        <f>MIN(E82:E231)</f>
        <v>3.7</v>
      </c>
      <c r="G252" s="23"/>
      <c r="H252" s="42"/>
      <c r="I252" s="42"/>
      <c r="J252" s="88"/>
      <c r="K252" s="42"/>
      <c r="L252" s="42"/>
      <c r="M252" s="42"/>
      <c r="N252" s="89"/>
    </row>
    <row r="253" spans="1:16" x14ac:dyDescent="0.25">
      <c r="A253" s="23"/>
      <c r="B253" s="69" t="s">
        <v>146</v>
      </c>
      <c r="C253" s="81">
        <v>0.05</v>
      </c>
      <c r="D253" s="31">
        <f>PERCENTILE(E82:E156,0.05)</f>
        <v>3.97</v>
      </c>
      <c r="E253" s="31">
        <f>PERCENTILE(E157:E231,0.05)</f>
        <v>3.9</v>
      </c>
      <c r="F253" s="31">
        <f>PERCENTILE(E82:E231,0.05)</f>
        <v>3.9</v>
      </c>
      <c r="G253" s="23"/>
      <c r="H253" s="42"/>
      <c r="I253" s="42"/>
      <c r="J253" s="88"/>
      <c r="K253" s="42"/>
      <c r="L253" s="42"/>
      <c r="M253" s="42"/>
      <c r="N253" s="42"/>
    </row>
    <row r="254" spans="1:16" x14ac:dyDescent="0.25">
      <c r="A254" s="23"/>
      <c r="B254" s="69" t="s">
        <v>146</v>
      </c>
      <c r="C254" s="81">
        <v>0.95</v>
      </c>
      <c r="D254" s="31">
        <f>PERCENTILE(E82:E156,0.95)</f>
        <v>4.9000000000000004</v>
      </c>
      <c r="E254" s="31">
        <f>PERCENTILE(E157:E231,0.95)</f>
        <v>5.4</v>
      </c>
      <c r="F254" s="31">
        <f>PERCENTILE(E82:E231, 0.95)</f>
        <v>5</v>
      </c>
      <c r="G254" s="23"/>
      <c r="H254" s="42"/>
      <c r="I254" s="42"/>
      <c r="J254" s="88"/>
      <c r="K254" s="42"/>
      <c r="L254" s="42"/>
      <c r="M254" s="42"/>
      <c r="N254" s="89"/>
    </row>
    <row r="255" spans="1:16" x14ac:dyDescent="0.25">
      <c r="A255" s="23"/>
      <c r="B255" s="69" t="s">
        <v>146</v>
      </c>
      <c r="C255" s="40" t="s">
        <v>174</v>
      </c>
      <c r="D255" s="31">
        <f>MAX(E82:E156)</f>
        <v>5.0999999999999996</v>
      </c>
      <c r="E255" s="31">
        <f>MAX(E157:E231)</f>
        <v>5.6</v>
      </c>
      <c r="F255" s="31">
        <f>MAX(E82:E231)</f>
        <v>5.6</v>
      </c>
      <c r="G255" s="23"/>
      <c r="H255" s="42"/>
      <c r="I255" s="42"/>
      <c r="J255" s="88"/>
      <c r="K255" s="42"/>
      <c r="L255" s="42"/>
      <c r="M255" s="42"/>
      <c r="N255" s="89"/>
    </row>
    <row r="256" spans="1:16" x14ac:dyDescent="0.25">
      <c r="A256" s="23"/>
      <c r="B256" s="69" t="s">
        <v>146</v>
      </c>
      <c r="C256" s="40" t="s">
        <v>171</v>
      </c>
      <c r="D256" s="31">
        <f>AVERAGE(E82:E156)</f>
        <v>4.4333333333333345</v>
      </c>
      <c r="E256" s="31">
        <f>AVERAGE(E157:E231)</f>
        <v>4.3839999999999986</v>
      </c>
      <c r="F256" s="31">
        <f>AVERAGE(E82:E231)</f>
        <v>4.4086666666666687</v>
      </c>
      <c r="G256" s="23"/>
      <c r="H256" s="42"/>
      <c r="I256" s="42"/>
      <c r="J256" s="88"/>
      <c r="K256" s="42"/>
      <c r="L256" s="42"/>
      <c r="M256" s="42"/>
      <c r="N256" s="89"/>
    </row>
    <row r="257" spans="1:17" x14ac:dyDescent="0.25">
      <c r="A257" s="23"/>
      <c r="B257" s="69" t="s">
        <v>146</v>
      </c>
      <c r="C257" s="40" t="s">
        <v>233</v>
      </c>
      <c r="D257" s="31">
        <f>STDEVA(E82:E156)</f>
        <v>0.30417515106024445</v>
      </c>
      <c r="E257" s="31">
        <f>STDEVA(E157:E231)</f>
        <v>0.41753459154318595</v>
      </c>
      <c r="F257" s="31">
        <f>STDEVA(E82:E231)</f>
        <v>0.36489157471437883</v>
      </c>
      <c r="G257" s="23"/>
      <c r="H257" s="42"/>
      <c r="I257" s="42"/>
      <c r="J257" s="88"/>
      <c r="K257" s="42"/>
      <c r="L257" s="42"/>
      <c r="M257" s="42"/>
      <c r="N257" s="89"/>
    </row>
    <row r="258" spans="1:17" x14ac:dyDescent="0.25">
      <c r="A258" s="23"/>
      <c r="B258" s="23"/>
      <c r="C258" s="74"/>
      <c r="D258" s="23"/>
      <c r="E258" s="23"/>
      <c r="F258" s="23"/>
      <c r="G258" s="23"/>
      <c r="H258" s="42"/>
      <c r="I258" s="42"/>
      <c r="J258" s="88"/>
      <c r="K258" s="42"/>
      <c r="L258" s="42"/>
      <c r="M258" s="42"/>
      <c r="N258" s="42"/>
    </row>
    <row r="259" spans="1:17" x14ac:dyDescent="0.25">
      <c r="A259" s="42"/>
      <c r="C259" s="40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</row>
    <row r="260" spans="1:17" x14ac:dyDescent="0.25">
      <c r="A260" s="42"/>
      <c r="C260" s="40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</row>
    <row r="261" spans="1:17" x14ac:dyDescent="0.25">
      <c r="A261" s="42"/>
      <c r="C261" s="40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</row>
  </sheetData>
  <phoneticPr fontId="26" type="noConversion"/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1"/>
  <sheetViews>
    <sheetView workbookViewId="0"/>
  </sheetViews>
  <sheetFormatPr defaultRowHeight="15" x14ac:dyDescent="0.25"/>
  <cols>
    <col min="2" max="2" width="19.85546875" bestFit="1" customWidth="1"/>
    <col min="3" max="3" width="16.28515625" customWidth="1"/>
    <col min="4" max="4" width="13.7109375" bestFit="1" customWidth="1"/>
    <col min="5" max="5" width="12.42578125" customWidth="1"/>
    <col min="6" max="6" width="12" customWidth="1"/>
    <col min="7" max="7" width="7.42578125" customWidth="1"/>
    <col min="11" max="11" width="11.85546875" bestFit="1" customWidth="1"/>
    <col min="16" max="16" width="11.85546875" bestFit="1" customWidth="1"/>
    <col min="21" max="21" width="11.85546875" bestFit="1" customWidth="1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ht="51" customHeight="1" x14ac:dyDescent="0.25">
      <c r="A2" s="2"/>
      <c r="B2" s="42" t="s">
        <v>139</v>
      </c>
      <c r="C2" s="73" t="s">
        <v>179</v>
      </c>
      <c r="D2" s="42" t="s">
        <v>228</v>
      </c>
      <c r="E2" s="39" t="s">
        <v>240</v>
      </c>
      <c r="F2" s="39" t="s">
        <v>241</v>
      </c>
      <c r="G2" s="39" t="s">
        <v>242</v>
      </c>
      <c r="H2" s="39" t="s">
        <v>243</v>
      </c>
      <c r="I2" s="2"/>
    </row>
    <row r="3" spans="1:9" x14ac:dyDescent="0.25">
      <c r="A3" s="2"/>
      <c r="B3" s="23"/>
      <c r="C3" s="23"/>
      <c r="D3" s="23"/>
      <c r="E3" s="23"/>
      <c r="F3" s="23"/>
      <c r="G3" s="23"/>
      <c r="H3" s="23"/>
      <c r="I3" s="2"/>
    </row>
    <row r="4" spans="1:9" x14ac:dyDescent="0.25">
      <c r="A4" s="2"/>
      <c r="B4" s="75" t="s">
        <v>143</v>
      </c>
      <c r="C4" s="42" t="s">
        <v>671</v>
      </c>
      <c r="D4" s="79" t="s">
        <v>230</v>
      </c>
      <c r="E4" s="20">
        <v>7.8</v>
      </c>
      <c r="F4" s="20">
        <v>4.9000000000000004</v>
      </c>
      <c r="G4" s="20">
        <v>4.5</v>
      </c>
      <c r="H4" s="20">
        <f t="shared" ref="H4:H24" si="0">E4+F4+G4</f>
        <v>17.2</v>
      </c>
      <c r="I4" s="2"/>
    </row>
    <row r="5" spans="1:9" x14ac:dyDescent="0.25">
      <c r="A5" s="2"/>
      <c r="B5" s="75" t="s">
        <v>143</v>
      </c>
      <c r="C5" s="42" t="s">
        <v>671</v>
      </c>
      <c r="D5" s="79" t="s">
        <v>230</v>
      </c>
      <c r="E5" s="20">
        <v>7.2</v>
      </c>
      <c r="F5" s="20">
        <v>4.8</v>
      </c>
      <c r="G5" s="20">
        <v>5.8</v>
      </c>
      <c r="H5" s="20">
        <f t="shared" si="0"/>
        <v>17.8</v>
      </c>
      <c r="I5" s="2"/>
    </row>
    <row r="6" spans="1:9" x14ac:dyDescent="0.25">
      <c r="A6" s="2"/>
      <c r="B6" s="75" t="s">
        <v>143</v>
      </c>
      <c r="C6" s="42" t="s">
        <v>671</v>
      </c>
      <c r="D6" s="79" t="s">
        <v>230</v>
      </c>
      <c r="E6" s="20">
        <v>7.3</v>
      </c>
      <c r="F6" s="20">
        <v>5</v>
      </c>
      <c r="G6" s="20">
        <v>4.5</v>
      </c>
      <c r="H6" s="20">
        <f t="shared" si="0"/>
        <v>16.8</v>
      </c>
      <c r="I6" s="2"/>
    </row>
    <row r="7" spans="1:9" x14ac:dyDescent="0.25">
      <c r="A7" s="2"/>
      <c r="B7" s="75" t="s">
        <v>143</v>
      </c>
      <c r="C7" s="42" t="s">
        <v>671</v>
      </c>
      <c r="D7" s="79" t="s">
        <v>230</v>
      </c>
      <c r="E7" s="20">
        <v>7.5</v>
      </c>
      <c r="F7" s="20">
        <v>3.7</v>
      </c>
      <c r="G7" s="20">
        <v>6</v>
      </c>
      <c r="H7" s="20">
        <f t="shared" si="0"/>
        <v>17.2</v>
      </c>
      <c r="I7" s="2"/>
    </row>
    <row r="8" spans="1:9" x14ac:dyDescent="0.25">
      <c r="A8" s="2"/>
      <c r="B8" s="75" t="s">
        <v>143</v>
      </c>
      <c r="C8" s="42" t="s">
        <v>671</v>
      </c>
      <c r="D8" s="79" t="s">
        <v>230</v>
      </c>
      <c r="E8" s="20">
        <v>7.7</v>
      </c>
      <c r="F8" s="20">
        <v>3.2</v>
      </c>
      <c r="G8" s="20">
        <v>6</v>
      </c>
      <c r="H8" s="20">
        <f t="shared" si="0"/>
        <v>16.899999999999999</v>
      </c>
      <c r="I8" s="2"/>
    </row>
    <row r="9" spans="1:9" x14ac:dyDescent="0.25">
      <c r="A9" s="2"/>
      <c r="B9" s="75" t="s">
        <v>143</v>
      </c>
      <c r="C9" s="42" t="s">
        <v>671</v>
      </c>
      <c r="D9" s="79" t="s">
        <v>230</v>
      </c>
      <c r="E9" s="20">
        <v>6.8</v>
      </c>
      <c r="F9" s="20">
        <v>4</v>
      </c>
      <c r="G9" s="20">
        <v>6</v>
      </c>
      <c r="H9" s="20">
        <f t="shared" si="0"/>
        <v>16.8</v>
      </c>
      <c r="I9" s="2"/>
    </row>
    <row r="10" spans="1:9" x14ac:dyDescent="0.25">
      <c r="A10" s="2"/>
      <c r="B10" s="75" t="s">
        <v>143</v>
      </c>
      <c r="C10" s="42" t="s">
        <v>671</v>
      </c>
      <c r="D10" s="79" t="s">
        <v>230</v>
      </c>
      <c r="E10" s="20">
        <v>7.4</v>
      </c>
      <c r="F10" s="20">
        <v>3.5</v>
      </c>
      <c r="G10" s="20">
        <v>6.2</v>
      </c>
      <c r="H10" s="20">
        <f t="shared" si="0"/>
        <v>17.100000000000001</v>
      </c>
      <c r="I10" s="2"/>
    </row>
    <row r="11" spans="1:9" x14ac:dyDescent="0.25">
      <c r="A11" s="2"/>
      <c r="B11" s="75" t="s">
        <v>143</v>
      </c>
      <c r="C11" s="42" t="s">
        <v>671</v>
      </c>
      <c r="D11" s="79" t="s">
        <v>230</v>
      </c>
      <c r="E11" s="20">
        <v>8</v>
      </c>
      <c r="F11" s="20">
        <v>3</v>
      </c>
      <c r="G11" s="20">
        <v>6.2</v>
      </c>
      <c r="H11" s="20">
        <f t="shared" si="0"/>
        <v>17.2</v>
      </c>
      <c r="I11" s="2"/>
    </row>
    <row r="12" spans="1:9" x14ac:dyDescent="0.25">
      <c r="A12" s="2"/>
      <c r="B12" s="75" t="s">
        <v>143</v>
      </c>
      <c r="C12" s="42" t="s">
        <v>671</v>
      </c>
      <c r="D12" s="79" t="s">
        <v>230</v>
      </c>
      <c r="E12" s="20">
        <v>6.3</v>
      </c>
      <c r="F12" s="20">
        <v>4</v>
      </c>
      <c r="G12" s="20">
        <v>4.9000000000000004</v>
      </c>
      <c r="H12" s="20">
        <f t="shared" si="0"/>
        <v>15.200000000000001</v>
      </c>
      <c r="I12" s="2"/>
    </row>
    <row r="13" spans="1:9" x14ac:dyDescent="0.25">
      <c r="A13" s="2"/>
      <c r="B13" s="75" t="s">
        <v>143</v>
      </c>
      <c r="C13" s="42" t="s">
        <v>671</v>
      </c>
      <c r="D13" s="79" t="s">
        <v>230</v>
      </c>
      <c r="E13" s="20">
        <v>7.3</v>
      </c>
      <c r="F13" s="20">
        <v>4</v>
      </c>
      <c r="G13" s="20">
        <v>4.2</v>
      </c>
      <c r="H13" s="20">
        <f t="shared" si="0"/>
        <v>15.5</v>
      </c>
      <c r="I13" s="2"/>
    </row>
    <row r="14" spans="1:9" x14ac:dyDescent="0.25">
      <c r="A14" s="2"/>
      <c r="B14" s="75" t="s">
        <v>143</v>
      </c>
      <c r="C14" s="42" t="s">
        <v>677</v>
      </c>
      <c r="D14" s="79" t="s">
        <v>230</v>
      </c>
      <c r="E14" s="20">
        <v>7.2</v>
      </c>
      <c r="F14" s="20">
        <v>3</v>
      </c>
      <c r="G14" s="20">
        <v>7.1</v>
      </c>
      <c r="H14" s="20">
        <f t="shared" si="0"/>
        <v>17.299999999999997</v>
      </c>
      <c r="I14" s="2"/>
    </row>
    <row r="15" spans="1:9" x14ac:dyDescent="0.25">
      <c r="A15" s="2"/>
      <c r="B15" s="75" t="s">
        <v>143</v>
      </c>
      <c r="C15" s="42" t="s">
        <v>677</v>
      </c>
      <c r="D15" s="79" t="s">
        <v>230</v>
      </c>
      <c r="E15" s="20">
        <v>7.5</v>
      </c>
      <c r="F15" s="20">
        <v>4.2</v>
      </c>
      <c r="G15" s="20">
        <v>7</v>
      </c>
      <c r="H15" s="20">
        <f t="shared" si="0"/>
        <v>18.7</v>
      </c>
      <c r="I15" s="2"/>
    </row>
    <row r="16" spans="1:9" x14ac:dyDescent="0.25">
      <c r="A16" s="2"/>
      <c r="B16" s="75" t="s">
        <v>143</v>
      </c>
      <c r="C16" s="42" t="s">
        <v>677</v>
      </c>
      <c r="D16" s="79" t="s">
        <v>230</v>
      </c>
      <c r="E16" s="20">
        <v>7.1</v>
      </c>
      <c r="F16" s="20">
        <v>4</v>
      </c>
      <c r="G16" s="20">
        <v>6.7</v>
      </c>
      <c r="H16" s="20">
        <f t="shared" si="0"/>
        <v>17.8</v>
      </c>
      <c r="I16" s="2"/>
    </row>
    <row r="17" spans="1:9" x14ac:dyDescent="0.25">
      <c r="A17" s="2"/>
      <c r="B17" s="75" t="s">
        <v>143</v>
      </c>
      <c r="C17" s="42" t="s">
        <v>677</v>
      </c>
      <c r="D17" s="79" t="s">
        <v>230</v>
      </c>
      <c r="E17" s="20">
        <v>6.5</v>
      </c>
      <c r="F17" s="20">
        <v>3.9</v>
      </c>
      <c r="G17" s="20">
        <v>6.2</v>
      </c>
      <c r="H17" s="20">
        <f t="shared" si="0"/>
        <v>16.600000000000001</v>
      </c>
      <c r="I17" s="2"/>
    </row>
    <row r="18" spans="1:9" x14ac:dyDescent="0.25">
      <c r="A18" s="2"/>
      <c r="B18" s="75" t="s">
        <v>143</v>
      </c>
      <c r="C18" s="42" t="s">
        <v>677</v>
      </c>
      <c r="D18" s="79" t="s">
        <v>230</v>
      </c>
      <c r="E18" s="20">
        <v>7</v>
      </c>
      <c r="F18" s="20">
        <v>5.0999999999999996</v>
      </c>
      <c r="G18" s="20">
        <v>5.2</v>
      </c>
      <c r="H18" s="20">
        <f t="shared" si="0"/>
        <v>17.3</v>
      </c>
      <c r="I18" s="2"/>
    </row>
    <row r="19" spans="1:9" x14ac:dyDescent="0.25">
      <c r="A19" s="2"/>
      <c r="B19" s="75" t="s">
        <v>143</v>
      </c>
      <c r="C19" s="42" t="s">
        <v>677</v>
      </c>
      <c r="D19" s="79" t="s">
        <v>230</v>
      </c>
      <c r="E19" s="20">
        <v>7.2</v>
      </c>
      <c r="F19" s="20">
        <v>3.6</v>
      </c>
      <c r="G19" s="20">
        <v>6.5</v>
      </c>
      <c r="H19" s="20">
        <f t="shared" si="0"/>
        <v>17.3</v>
      </c>
      <c r="I19" s="2"/>
    </row>
    <row r="20" spans="1:9" x14ac:dyDescent="0.25">
      <c r="A20" s="2"/>
      <c r="B20" s="75" t="s">
        <v>143</v>
      </c>
      <c r="C20" s="42" t="s">
        <v>677</v>
      </c>
      <c r="D20" s="79" t="s">
        <v>230</v>
      </c>
      <c r="E20" s="20">
        <v>6.3</v>
      </c>
      <c r="F20" s="20">
        <v>3.5</v>
      </c>
      <c r="G20" s="20">
        <v>6.5</v>
      </c>
      <c r="H20" s="20">
        <f t="shared" si="0"/>
        <v>16.3</v>
      </c>
      <c r="I20" s="2"/>
    </row>
    <row r="21" spans="1:9" x14ac:dyDescent="0.25">
      <c r="A21" s="2"/>
      <c r="B21" s="75" t="s">
        <v>143</v>
      </c>
      <c r="C21" s="42" t="s">
        <v>677</v>
      </c>
      <c r="D21" s="79" t="s">
        <v>230</v>
      </c>
      <c r="E21" s="20">
        <v>7.2</v>
      </c>
      <c r="F21" s="20">
        <v>3.5</v>
      </c>
      <c r="G21" s="20">
        <v>5.3</v>
      </c>
      <c r="H21" s="20">
        <f t="shared" si="0"/>
        <v>16</v>
      </c>
      <c r="I21" s="2"/>
    </row>
    <row r="22" spans="1:9" x14ac:dyDescent="0.25">
      <c r="A22" s="2"/>
      <c r="B22" s="75" t="s">
        <v>143</v>
      </c>
      <c r="C22" s="42" t="s">
        <v>677</v>
      </c>
      <c r="D22" s="79" t="s">
        <v>230</v>
      </c>
      <c r="E22" s="20">
        <v>6.7</v>
      </c>
      <c r="F22" s="20">
        <v>3.8</v>
      </c>
      <c r="G22" s="20">
        <v>6.4</v>
      </c>
      <c r="H22" s="20">
        <f t="shared" si="0"/>
        <v>16.899999999999999</v>
      </c>
      <c r="I22" s="2"/>
    </row>
    <row r="23" spans="1:9" x14ac:dyDescent="0.25">
      <c r="A23" s="2"/>
      <c r="B23" s="75" t="s">
        <v>143</v>
      </c>
      <c r="C23" s="42" t="s">
        <v>677</v>
      </c>
      <c r="D23" s="79" t="s">
        <v>230</v>
      </c>
      <c r="E23" s="20">
        <v>7.1</v>
      </c>
      <c r="F23" s="20">
        <v>3.4</v>
      </c>
      <c r="G23" s="20">
        <v>6.8</v>
      </c>
      <c r="H23" s="20">
        <f t="shared" si="0"/>
        <v>17.3</v>
      </c>
      <c r="I23" s="2"/>
    </row>
    <row r="24" spans="1:9" x14ac:dyDescent="0.25">
      <c r="A24" s="2"/>
      <c r="B24" s="75" t="s">
        <v>143</v>
      </c>
      <c r="C24" s="42" t="s">
        <v>679</v>
      </c>
      <c r="D24" s="79" t="s">
        <v>230</v>
      </c>
      <c r="E24" s="20">
        <v>8</v>
      </c>
      <c r="F24" s="20">
        <v>3.5</v>
      </c>
      <c r="G24" s="20">
        <v>7.2</v>
      </c>
      <c r="H24" s="20">
        <f t="shared" si="0"/>
        <v>18.7</v>
      </c>
      <c r="I24" s="2"/>
    </row>
    <row r="25" spans="1:9" x14ac:dyDescent="0.25">
      <c r="A25" s="2"/>
      <c r="B25" s="75" t="s">
        <v>143</v>
      </c>
      <c r="C25" s="42" t="s">
        <v>679</v>
      </c>
      <c r="D25" s="79" t="s">
        <v>230</v>
      </c>
      <c r="E25" s="20">
        <v>7.9</v>
      </c>
      <c r="F25" s="20">
        <v>5.7</v>
      </c>
      <c r="G25" s="20">
        <v>5.3</v>
      </c>
      <c r="H25" s="20">
        <f t="shared" ref="H25:H117" si="1">E25+F25+G25</f>
        <v>18.900000000000002</v>
      </c>
      <c r="I25" s="2"/>
    </row>
    <row r="26" spans="1:9" x14ac:dyDescent="0.25">
      <c r="A26" s="2"/>
      <c r="B26" s="75" t="s">
        <v>143</v>
      </c>
      <c r="C26" s="42" t="s">
        <v>679</v>
      </c>
      <c r="D26" s="79" t="s">
        <v>230</v>
      </c>
      <c r="E26" s="20">
        <v>7.3</v>
      </c>
      <c r="F26" s="20">
        <v>4</v>
      </c>
      <c r="G26" s="20">
        <v>7.3</v>
      </c>
      <c r="H26" s="20">
        <f t="shared" si="1"/>
        <v>18.600000000000001</v>
      </c>
      <c r="I26" s="2"/>
    </row>
    <row r="27" spans="1:9" x14ac:dyDescent="0.25">
      <c r="A27" s="2"/>
      <c r="B27" s="75" t="s">
        <v>143</v>
      </c>
      <c r="C27" s="42" t="s">
        <v>679</v>
      </c>
      <c r="D27" s="79" t="s">
        <v>230</v>
      </c>
      <c r="E27" s="20">
        <v>8.3000000000000007</v>
      </c>
      <c r="F27" s="20">
        <v>4.9000000000000004</v>
      </c>
      <c r="G27" s="20">
        <v>6</v>
      </c>
      <c r="H27" s="20">
        <f t="shared" si="1"/>
        <v>19.200000000000003</v>
      </c>
      <c r="I27" s="2"/>
    </row>
    <row r="28" spans="1:9" x14ac:dyDescent="0.25">
      <c r="A28" s="2"/>
      <c r="B28" s="75" t="s">
        <v>143</v>
      </c>
      <c r="C28" s="42" t="s">
        <v>679</v>
      </c>
      <c r="D28" s="79" t="s">
        <v>230</v>
      </c>
      <c r="E28" s="20">
        <v>8</v>
      </c>
      <c r="F28" s="20">
        <v>5.3</v>
      </c>
      <c r="G28" s="20">
        <v>5.6</v>
      </c>
      <c r="H28" s="20">
        <f t="shared" si="1"/>
        <v>18.899999999999999</v>
      </c>
      <c r="I28" s="2"/>
    </row>
    <row r="29" spans="1:9" x14ac:dyDescent="0.25">
      <c r="A29" s="2"/>
      <c r="B29" s="75" t="s">
        <v>143</v>
      </c>
      <c r="C29" s="42" t="s">
        <v>679</v>
      </c>
      <c r="D29" s="79" t="s">
        <v>230</v>
      </c>
      <c r="E29" s="20">
        <v>8.6</v>
      </c>
      <c r="F29" s="20">
        <v>3.7</v>
      </c>
      <c r="G29" s="20">
        <v>6</v>
      </c>
      <c r="H29" s="20">
        <f t="shared" si="1"/>
        <v>18.3</v>
      </c>
      <c r="I29" s="2"/>
    </row>
    <row r="30" spans="1:9" x14ac:dyDescent="0.25">
      <c r="A30" s="2"/>
      <c r="B30" s="75" t="s">
        <v>143</v>
      </c>
      <c r="C30" s="42" t="s">
        <v>679</v>
      </c>
      <c r="D30" s="79" t="s">
        <v>230</v>
      </c>
      <c r="E30" s="20">
        <v>8.1999999999999993</v>
      </c>
      <c r="F30" s="20">
        <v>4.8</v>
      </c>
      <c r="G30" s="20">
        <v>5.6</v>
      </c>
      <c r="H30" s="20">
        <f t="shared" si="1"/>
        <v>18.600000000000001</v>
      </c>
      <c r="I30" s="2"/>
    </row>
    <row r="31" spans="1:9" x14ac:dyDescent="0.25">
      <c r="A31" s="2"/>
      <c r="B31" s="75" t="s">
        <v>143</v>
      </c>
      <c r="C31" s="42" t="s">
        <v>679</v>
      </c>
      <c r="D31" s="79" t="s">
        <v>230</v>
      </c>
      <c r="E31" s="20">
        <v>8</v>
      </c>
      <c r="F31" s="20">
        <v>4.5999999999999996</v>
      </c>
      <c r="G31" s="20">
        <v>6.8</v>
      </c>
      <c r="H31" s="20">
        <f t="shared" si="1"/>
        <v>19.399999999999999</v>
      </c>
      <c r="I31" s="2"/>
    </row>
    <row r="32" spans="1:9" x14ac:dyDescent="0.25">
      <c r="A32" s="2"/>
      <c r="B32" s="75" t="s">
        <v>143</v>
      </c>
      <c r="C32" s="42" t="s">
        <v>679</v>
      </c>
      <c r="D32" s="79" t="s">
        <v>230</v>
      </c>
      <c r="E32" s="20">
        <v>7.9</v>
      </c>
      <c r="F32" s="20">
        <v>5.5</v>
      </c>
      <c r="G32" s="20">
        <v>5.2</v>
      </c>
      <c r="H32" s="20">
        <f t="shared" si="1"/>
        <v>18.600000000000001</v>
      </c>
      <c r="I32" s="2"/>
    </row>
    <row r="33" spans="1:9" x14ac:dyDescent="0.25">
      <c r="A33" s="2"/>
      <c r="B33" s="75" t="s">
        <v>143</v>
      </c>
      <c r="C33" s="42" t="s">
        <v>679</v>
      </c>
      <c r="D33" s="79" t="s">
        <v>230</v>
      </c>
      <c r="E33" s="20">
        <v>7.2</v>
      </c>
      <c r="F33" s="20">
        <v>4.5</v>
      </c>
      <c r="G33" s="20">
        <v>5.3</v>
      </c>
      <c r="H33" s="20">
        <f t="shared" si="1"/>
        <v>17</v>
      </c>
      <c r="I33" s="2"/>
    </row>
    <row r="34" spans="1:9" x14ac:dyDescent="0.25">
      <c r="A34" s="2"/>
      <c r="B34" s="75" t="s">
        <v>143</v>
      </c>
      <c r="C34" s="42" t="s">
        <v>687</v>
      </c>
      <c r="D34" s="79" t="s">
        <v>230</v>
      </c>
      <c r="E34" s="20">
        <v>9</v>
      </c>
      <c r="F34" s="20">
        <v>5.5</v>
      </c>
      <c r="G34" s="20">
        <v>5.2</v>
      </c>
      <c r="H34" s="20">
        <f t="shared" ref="H34:H43" si="2">E34+F34+G34</f>
        <v>19.7</v>
      </c>
      <c r="I34" s="2"/>
    </row>
    <row r="35" spans="1:9" x14ac:dyDescent="0.25">
      <c r="A35" s="2"/>
      <c r="B35" s="75" t="s">
        <v>143</v>
      </c>
      <c r="C35" s="42" t="s">
        <v>687</v>
      </c>
      <c r="D35" s="79" t="s">
        <v>230</v>
      </c>
      <c r="E35" s="20">
        <v>8.5</v>
      </c>
      <c r="F35" s="20">
        <v>5.0999999999999996</v>
      </c>
      <c r="G35" s="20">
        <v>5.8</v>
      </c>
      <c r="H35" s="20">
        <f t="shared" si="2"/>
        <v>19.399999999999999</v>
      </c>
      <c r="I35" s="2"/>
    </row>
    <row r="36" spans="1:9" x14ac:dyDescent="0.25">
      <c r="A36" s="2"/>
      <c r="B36" s="75" t="s">
        <v>143</v>
      </c>
      <c r="C36" s="42" t="s">
        <v>687</v>
      </c>
      <c r="D36" s="79" t="s">
        <v>230</v>
      </c>
      <c r="E36" s="20">
        <v>8.1999999999999993</v>
      </c>
      <c r="F36" s="20">
        <v>4.5999999999999996</v>
      </c>
      <c r="G36" s="20">
        <v>5.6</v>
      </c>
      <c r="H36" s="20">
        <f t="shared" si="2"/>
        <v>18.399999999999999</v>
      </c>
      <c r="I36" s="2"/>
    </row>
    <row r="37" spans="1:9" x14ac:dyDescent="0.25">
      <c r="A37" s="2"/>
      <c r="B37" s="75" t="s">
        <v>143</v>
      </c>
      <c r="C37" s="42" t="s">
        <v>687</v>
      </c>
      <c r="D37" s="79" t="s">
        <v>230</v>
      </c>
      <c r="E37" s="20">
        <v>8.6999999999999993</v>
      </c>
      <c r="F37" s="20">
        <v>4.5</v>
      </c>
      <c r="G37" s="20">
        <v>5.7</v>
      </c>
      <c r="H37" s="20">
        <f t="shared" si="2"/>
        <v>18.899999999999999</v>
      </c>
      <c r="I37" s="2"/>
    </row>
    <row r="38" spans="1:9" x14ac:dyDescent="0.25">
      <c r="A38" s="2"/>
      <c r="B38" s="75" t="s">
        <v>143</v>
      </c>
      <c r="C38" s="42" t="s">
        <v>687</v>
      </c>
      <c r="D38" s="79" t="s">
        <v>230</v>
      </c>
      <c r="E38" s="20">
        <v>7.5</v>
      </c>
      <c r="F38" s="20">
        <v>3.5</v>
      </c>
      <c r="G38" s="20">
        <v>6.5</v>
      </c>
      <c r="H38" s="20">
        <f t="shared" si="2"/>
        <v>17.5</v>
      </c>
      <c r="I38" s="2"/>
    </row>
    <row r="39" spans="1:9" x14ac:dyDescent="0.25">
      <c r="A39" s="2"/>
      <c r="B39" s="75" t="s">
        <v>143</v>
      </c>
      <c r="C39" s="42" t="s">
        <v>687</v>
      </c>
      <c r="D39" s="79" t="s">
        <v>230</v>
      </c>
      <c r="E39" s="20">
        <v>7.5</v>
      </c>
      <c r="F39" s="20">
        <v>4.7</v>
      </c>
      <c r="G39" s="20">
        <v>6.5</v>
      </c>
      <c r="H39" s="20">
        <f t="shared" si="2"/>
        <v>18.7</v>
      </c>
      <c r="I39" s="2"/>
    </row>
    <row r="40" spans="1:9" x14ac:dyDescent="0.25">
      <c r="A40" s="2"/>
      <c r="B40" s="75" t="s">
        <v>143</v>
      </c>
      <c r="C40" s="42" t="s">
        <v>687</v>
      </c>
      <c r="D40" s="79" t="s">
        <v>230</v>
      </c>
      <c r="E40" s="20">
        <v>8.1999999999999993</v>
      </c>
      <c r="F40" s="20">
        <v>5</v>
      </c>
      <c r="G40" s="20">
        <v>5</v>
      </c>
      <c r="H40" s="20">
        <f t="shared" si="2"/>
        <v>18.2</v>
      </c>
      <c r="I40" s="2"/>
    </row>
    <row r="41" spans="1:9" x14ac:dyDescent="0.25">
      <c r="A41" s="2"/>
      <c r="B41" s="75" t="s">
        <v>143</v>
      </c>
      <c r="C41" s="42" t="s">
        <v>687</v>
      </c>
      <c r="D41" s="79" t="s">
        <v>230</v>
      </c>
      <c r="E41" s="20">
        <v>7.5</v>
      </c>
      <c r="F41" s="20">
        <v>4</v>
      </c>
      <c r="G41" s="20">
        <v>5.6</v>
      </c>
      <c r="H41" s="20">
        <f t="shared" si="2"/>
        <v>17.100000000000001</v>
      </c>
      <c r="I41" s="2"/>
    </row>
    <row r="42" spans="1:9" x14ac:dyDescent="0.25">
      <c r="A42" s="2"/>
      <c r="B42" s="75" t="s">
        <v>143</v>
      </c>
      <c r="C42" s="42" t="s">
        <v>687</v>
      </c>
      <c r="D42" s="79" t="s">
        <v>230</v>
      </c>
      <c r="E42" s="20">
        <v>8.1999999999999993</v>
      </c>
      <c r="F42" s="20">
        <v>4</v>
      </c>
      <c r="G42" s="20">
        <v>6.3</v>
      </c>
      <c r="H42" s="20">
        <f t="shared" si="2"/>
        <v>18.5</v>
      </c>
      <c r="I42" s="2"/>
    </row>
    <row r="43" spans="1:9" x14ac:dyDescent="0.25">
      <c r="A43" s="2"/>
      <c r="B43" s="75" t="s">
        <v>143</v>
      </c>
      <c r="C43" s="42" t="s">
        <v>687</v>
      </c>
      <c r="D43" s="79" t="s">
        <v>230</v>
      </c>
      <c r="E43" s="20">
        <v>7.7</v>
      </c>
      <c r="F43" s="20">
        <v>5</v>
      </c>
      <c r="G43" s="20">
        <v>5.3</v>
      </c>
      <c r="H43" s="20">
        <f t="shared" si="2"/>
        <v>18</v>
      </c>
      <c r="I43" s="2"/>
    </row>
    <row r="44" spans="1:9" x14ac:dyDescent="0.25">
      <c r="A44" s="2"/>
      <c r="B44" s="75" t="s">
        <v>143</v>
      </c>
      <c r="C44" s="42" t="s">
        <v>684</v>
      </c>
      <c r="D44" s="79" t="s">
        <v>229</v>
      </c>
      <c r="E44" s="20">
        <v>7.2</v>
      </c>
      <c r="F44" s="20">
        <v>3.5</v>
      </c>
      <c r="G44" s="20">
        <v>5</v>
      </c>
      <c r="H44" s="20">
        <f t="shared" si="1"/>
        <v>15.7</v>
      </c>
      <c r="I44" s="2"/>
    </row>
    <row r="45" spans="1:9" x14ac:dyDescent="0.25">
      <c r="A45" s="2"/>
      <c r="B45" s="75" t="s">
        <v>143</v>
      </c>
      <c r="C45" s="42" t="s">
        <v>684</v>
      </c>
      <c r="D45" s="79" t="s">
        <v>229</v>
      </c>
      <c r="E45" s="20">
        <v>7</v>
      </c>
      <c r="F45" s="20">
        <v>4.5</v>
      </c>
      <c r="G45" s="20">
        <v>4.7</v>
      </c>
      <c r="H45" s="20">
        <f t="shared" si="1"/>
        <v>16.2</v>
      </c>
      <c r="I45" s="2"/>
    </row>
    <row r="46" spans="1:9" x14ac:dyDescent="0.25">
      <c r="A46" s="2"/>
      <c r="B46" s="75" t="s">
        <v>143</v>
      </c>
      <c r="C46" s="42" t="s">
        <v>684</v>
      </c>
      <c r="D46" s="79" t="s">
        <v>229</v>
      </c>
      <c r="E46" s="20">
        <v>7.3</v>
      </c>
      <c r="F46" s="20">
        <v>4</v>
      </c>
      <c r="G46" s="20">
        <v>4.9000000000000004</v>
      </c>
      <c r="H46" s="20">
        <f t="shared" si="1"/>
        <v>16.200000000000003</v>
      </c>
      <c r="I46" s="2"/>
    </row>
    <row r="47" spans="1:9" x14ac:dyDescent="0.25">
      <c r="A47" s="2"/>
      <c r="B47" s="75" t="s">
        <v>143</v>
      </c>
      <c r="C47" s="42" t="s">
        <v>684</v>
      </c>
      <c r="D47" s="79" t="s">
        <v>229</v>
      </c>
      <c r="E47" s="20">
        <v>7.2</v>
      </c>
      <c r="F47" s="20">
        <v>3.5</v>
      </c>
      <c r="G47" s="20">
        <v>6</v>
      </c>
      <c r="H47" s="20">
        <f t="shared" si="1"/>
        <v>16.7</v>
      </c>
      <c r="I47" s="2"/>
    </row>
    <row r="48" spans="1:9" x14ac:dyDescent="0.25">
      <c r="A48" s="2"/>
      <c r="B48" s="75" t="s">
        <v>143</v>
      </c>
      <c r="C48" s="42" t="s">
        <v>684</v>
      </c>
      <c r="D48" s="79" t="s">
        <v>229</v>
      </c>
      <c r="E48" s="20">
        <v>7.2</v>
      </c>
      <c r="F48" s="20">
        <v>4.5</v>
      </c>
      <c r="G48" s="20">
        <v>5.0999999999999996</v>
      </c>
      <c r="H48" s="20">
        <f t="shared" si="1"/>
        <v>16.799999999999997</v>
      </c>
      <c r="I48" s="2"/>
    </row>
    <row r="49" spans="1:9" x14ac:dyDescent="0.25">
      <c r="A49" s="2"/>
      <c r="B49" s="75" t="s">
        <v>143</v>
      </c>
      <c r="C49" s="42" t="s">
        <v>685</v>
      </c>
      <c r="D49" s="79" t="s">
        <v>229</v>
      </c>
      <c r="E49" s="20">
        <v>7.5</v>
      </c>
      <c r="F49" s="20">
        <v>3.2</v>
      </c>
      <c r="G49" s="20">
        <v>5.6</v>
      </c>
      <c r="H49" s="20">
        <f t="shared" ref="H49:H67" si="3">E49+F49+G49</f>
        <v>16.299999999999997</v>
      </c>
      <c r="I49" s="2"/>
    </row>
    <row r="50" spans="1:9" x14ac:dyDescent="0.25">
      <c r="A50" s="2"/>
      <c r="B50" s="75" t="s">
        <v>143</v>
      </c>
      <c r="C50" s="42" t="s">
        <v>685</v>
      </c>
      <c r="D50" s="79" t="s">
        <v>229</v>
      </c>
      <c r="E50" s="20">
        <v>7.5</v>
      </c>
      <c r="F50" s="20">
        <v>3.2</v>
      </c>
      <c r="G50" s="20">
        <v>5.7</v>
      </c>
      <c r="H50" s="20">
        <f t="shared" si="3"/>
        <v>16.399999999999999</v>
      </c>
      <c r="I50" s="2"/>
    </row>
    <row r="51" spans="1:9" x14ac:dyDescent="0.25">
      <c r="A51" s="2"/>
      <c r="B51" s="75" t="s">
        <v>143</v>
      </c>
      <c r="C51" s="42" t="s">
        <v>685</v>
      </c>
      <c r="D51" s="79" t="s">
        <v>229</v>
      </c>
      <c r="E51" s="20">
        <v>7.8</v>
      </c>
      <c r="F51" s="20">
        <v>4</v>
      </c>
      <c r="G51" s="20">
        <v>4.8</v>
      </c>
      <c r="H51" s="20">
        <f t="shared" si="3"/>
        <v>16.600000000000001</v>
      </c>
      <c r="I51" s="2"/>
    </row>
    <row r="52" spans="1:9" x14ac:dyDescent="0.25">
      <c r="A52" s="2"/>
      <c r="B52" s="75" t="s">
        <v>143</v>
      </c>
      <c r="C52" s="42" t="s">
        <v>685</v>
      </c>
      <c r="D52" s="79" t="s">
        <v>229</v>
      </c>
      <c r="E52" s="20">
        <v>7</v>
      </c>
      <c r="F52" s="20">
        <v>4.5</v>
      </c>
      <c r="G52" s="20">
        <v>5</v>
      </c>
      <c r="H52" s="20">
        <f t="shared" si="3"/>
        <v>16.5</v>
      </c>
      <c r="I52" s="2"/>
    </row>
    <row r="53" spans="1:9" x14ac:dyDescent="0.25">
      <c r="A53" s="2"/>
      <c r="B53" s="75" t="s">
        <v>143</v>
      </c>
      <c r="C53" s="42" t="s">
        <v>685</v>
      </c>
      <c r="D53" s="79" t="s">
        <v>229</v>
      </c>
      <c r="E53" s="20">
        <v>7.6</v>
      </c>
      <c r="F53" s="20">
        <v>2.9</v>
      </c>
      <c r="G53" s="20">
        <v>6</v>
      </c>
      <c r="H53" s="20">
        <f t="shared" si="3"/>
        <v>16.5</v>
      </c>
      <c r="I53" s="2"/>
    </row>
    <row r="54" spans="1:9" x14ac:dyDescent="0.25">
      <c r="A54" s="2"/>
      <c r="B54" s="75" t="s">
        <v>143</v>
      </c>
      <c r="C54" s="42" t="s">
        <v>686</v>
      </c>
      <c r="D54" s="79" t="s">
        <v>229</v>
      </c>
      <c r="E54" s="20">
        <v>8</v>
      </c>
      <c r="F54" s="20">
        <v>5</v>
      </c>
      <c r="G54" s="20">
        <v>4.5</v>
      </c>
      <c r="H54" s="20">
        <f t="shared" si="3"/>
        <v>17.5</v>
      </c>
      <c r="I54" s="2"/>
    </row>
    <row r="55" spans="1:9" x14ac:dyDescent="0.25">
      <c r="A55" s="2"/>
      <c r="B55" s="75" t="s">
        <v>143</v>
      </c>
      <c r="C55" s="42" t="s">
        <v>686</v>
      </c>
      <c r="D55" s="79" t="s">
        <v>229</v>
      </c>
      <c r="E55" s="20">
        <v>7.6</v>
      </c>
      <c r="F55" s="20">
        <v>4</v>
      </c>
      <c r="G55" s="20">
        <v>6</v>
      </c>
      <c r="H55" s="20">
        <f t="shared" si="3"/>
        <v>17.600000000000001</v>
      </c>
      <c r="I55" s="2"/>
    </row>
    <row r="56" spans="1:9" x14ac:dyDescent="0.25">
      <c r="A56" s="2"/>
      <c r="B56" s="75" t="s">
        <v>143</v>
      </c>
      <c r="C56" s="42" t="s">
        <v>686</v>
      </c>
      <c r="D56" s="79" t="s">
        <v>229</v>
      </c>
      <c r="E56" s="20">
        <v>8</v>
      </c>
      <c r="F56" s="20">
        <v>3.5</v>
      </c>
      <c r="G56" s="20">
        <v>6</v>
      </c>
      <c r="H56" s="20">
        <f t="shared" si="3"/>
        <v>17.5</v>
      </c>
      <c r="I56" s="2"/>
    </row>
    <row r="57" spans="1:9" x14ac:dyDescent="0.25">
      <c r="A57" s="2"/>
      <c r="B57" s="75" t="s">
        <v>143</v>
      </c>
      <c r="C57" s="42" t="s">
        <v>686</v>
      </c>
      <c r="D57" s="79" t="s">
        <v>229</v>
      </c>
      <c r="E57" s="20">
        <v>8</v>
      </c>
      <c r="F57" s="20">
        <v>4</v>
      </c>
      <c r="G57" s="20">
        <v>4.2</v>
      </c>
      <c r="H57" s="20">
        <f t="shared" si="3"/>
        <v>16.2</v>
      </c>
      <c r="I57" s="2"/>
    </row>
    <row r="58" spans="1:9" x14ac:dyDescent="0.25">
      <c r="A58" s="2"/>
      <c r="B58" s="75" t="s">
        <v>143</v>
      </c>
      <c r="C58" s="42" t="s">
        <v>808</v>
      </c>
      <c r="D58" s="79" t="s">
        <v>229</v>
      </c>
      <c r="E58" s="20">
        <v>7</v>
      </c>
      <c r="F58" s="20">
        <v>4.5</v>
      </c>
      <c r="G58" s="20">
        <v>5.5</v>
      </c>
      <c r="H58" s="20">
        <f t="shared" si="3"/>
        <v>17</v>
      </c>
      <c r="I58" s="2"/>
    </row>
    <row r="59" spans="1:9" x14ac:dyDescent="0.25">
      <c r="A59" s="2"/>
      <c r="B59" s="75" t="s">
        <v>143</v>
      </c>
      <c r="C59" s="42" t="s">
        <v>808</v>
      </c>
      <c r="D59" s="79" t="s">
        <v>229</v>
      </c>
      <c r="E59" s="20">
        <v>6.5</v>
      </c>
      <c r="F59" s="20">
        <v>4.9000000000000004</v>
      </c>
      <c r="G59" s="20">
        <v>5.7</v>
      </c>
      <c r="H59" s="20">
        <f t="shared" si="3"/>
        <v>17.100000000000001</v>
      </c>
      <c r="I59" s="2"/>
    </row>
    <row r="60" spans="1:9" x14ac:dyDescent="0.25">
      <c r="A60" s="2"/>
      <c r="B60" s="75" t="s">
        <v>143</v>
      </c>
      <c r="C60" s="42" t="s">
        <v>808</v>
      </c>
      <c r="D60" s="79" t="s">
        <v>229</v>
      </c>
      <c r="E60" s="20">
        <v>6.7</v>
      </c>
      <c r="F60" s="20">
        <v>4.7</v>
      </c>
      <c r="G60" s="20">
        <v>5.5</v>
      </c>
      <c r="H60" s="20">
        <f t="shared" si="3"/>
        <v>16.899999999999999</v>
      </c>
      <c r="I60" s="2"/>
    </row>
    <row r="61" spans="1:9" x14ac:dyDescent="0.25">
      <c r="A61" s="2"/>
      <c r="B61" s="75" t="s">
        <v>143</v>
      </c>
      <c r="C61" s="42" t="s">
        <v>808</v>
      </c>
      <c r="D61" s="79" t="s">
        <v>229</v>
      </c>
      <c r="E61" s="20">
        <v>6.9</v>
      </c>
      <c r="F61" s="20">
        <v>5.5</v>
      </c>
      <c r="G61" s="20">
        <v>5</v>
      </c>
      <c r="H61" s="20">
        <f t="shared" si="3"/>
        <v>17.399999999999999</v>
      </c>
      <c r="I61" s="2"/>
    </row>
    <row r="62" spans="1:9" x14ac:dyDescent="0.25">
      <c r="A62" s="2"/>
      <c r="B62" s="75" t="s">
        <v>143</v>
      </c>
      <c r="C62" s="42" t="s">
        <v>808</v>
      </c>
      <c r="D62" s="79" t="s">
        <v>229</v>
      </c>
      <c r="E62" s="20">
        <v>7</v>
      </c>
      <c r="F62" s="20">
        <v>3.9</v>
      </c>
      <c r="G62" s="20">
        <v>6.1</v>
      </c>
      <c r="H62" s="20">
        <f t="shared" si="3"/>
        <v>17</v>
      </c>
      <c r="I62" s="2"/>
    </row>
    <row r="63" spans="1:9" x14ac:dyDescent="0.25">
      <c r="A63" s="2"/>
      <c r="B63" s="75" t="s">
        <v>143</v>
      </c>
      <c r="C63" s="42" t="s">
        <v>808</v>
      </c>
      <c r="D63" s="79" t="s">
        <v>229</v>
      </c>
      <c r="E63" s="20">
        <v>6.2</v>
      </c>
      <c r="F63" s="20">
        <v>5.7</v>
      </c>
      <c r="G63" s="20">
        <v>4.9000000000000004</v>
      </c>
      <c r="H63" s="20">
        <f t="shared" si="3"/>
        <v>16.8</v>
      </c>
      <c r="I63" s="2"/>
    </row>
    <row r="64" spans="1:9" x14ac:dyDescent="0.25">
      <c r="A64" s="2"/>
      <c r="B64" s="75" t="s">
        <v>143</v>
      </c>
      <c r="C64" s="42" t="s">
        <v>808</v>
      </c>
      <c r="D64" s="79" t="s">
        <v>229</v>
      </c>
      <c r="E64" s="20">
        <v>6.5</v>
      </c>
      <c r="F64" s="20">
        <v>4</v>
      </c>
      <c r="G64" s="20">
        <v>6.1</v>
      </c>
      <c r="H64" s="20">
        <f t="shared" si="3"/>
        <v>16.600000000000001</v>
      </c>
      <c r="I64" s="2"/>
    </row>
    <row r="65" spans="1:9" x14ac:dyDescent="0.25">
      <c r="A65" s="2"/>
      <c r="B65" s="75" t="s">
        <v>143</v>
      </c>
      <c r="C65" s="42" t="s">
        <v>808</v>
      </c>
      <c r="D65" s="79" t="s">
        <v>229</v>
      </c>
      <c r="E65" s="20">
        <v>6.5</v>
      </c>
      <c r="F65" s="20">
        <v>4.0999999999999996</v>
      </c>
      <c r="G65" s="20">
        <v>5.8</v>
      </c>
      <c r="H65" s="20">
        <f t="shared" si="3"/>
        <v>16.399999999999999</v>
      </c>
      <c r="I65" s="2"/>
    </row>
    <row r="66" spans="1:9" x14ac:dyDescent="0.25">
      <c r="A66" s="2"/>
      <c r="B66" s="75" t="s">
        <v>143</v>
      </c>
      <c r="C66" s="42" t="s">
        <v>808</v>
      </c>
      <c r="D66" s="79" t="s">
        <v>229</v>
      </c>
      <c r="E66" s="20">
        <v>6.3</v>
      </c>
      <c r="F66" s="20">
        <v>4.7</v>
      </c>
      <c r="G66" s="20">
        <v>5.5</v>
      </c>
      <c r="H66" s="20">
        <f t="shared" si="3"/>
        <v>16.5</v>
      </c>
      <c r="I66" s="2"/>
    </row>
    <row r="67" spans="1:9" x14ac:dyDescent="0.25">
      <c r="A67" s="2"/>
      <c r="B67" s="75" t="s">
        <v>143</v>
      </c>
      <c r="C67" s="42" t="s">
        <v>808</v>
      </c>
      <c r="D67" s="79" t="s">
        <v>229</v>
      </c>
      <c r="E67" s="20">
        <v>6.2</v>
      </c>
      <c r="F67" s="20">
        <v>6</v>
      </c>
      <c r="G67" s="20">
        <v>4</v>
      </c>
      <c r="H67" s="20">
        <f t="shared" si="3"/>
        <v>16.2</v>
      </c>
      <c r="I67" s="2"/>
    </row>
    <row r="68" spans="1:9" x14ac:dyDescent="0.25">
      <c r="A68" s="2"/>
      <c r="B68" s="75" t="s">
        <v>143</v>
      </c>
      <c r="C68" s="42" t="s">
        <v>810</v>
      </c>
      <c r="D68" s="79" t="s">
        <v>229</v>
      </c>
      <c r="E68" s="20">
        <v>6.2</v>
      </c>
      <c r="F68" s="20">
        <v>5</v>
      </c>
      <c r="G68" s="20">
        <v>4.8</v>
      </c>
      <c r="H68" s="20">
        <f t="shared" si="1"/>
        <v>16</v>
      </c>
      <c r="I68" s="2"/>
    </row>
    <row r="69" spans="1:9" x14ac:dyDescent="0.25">
      <c r="A69" s="2"/>
      <c r="B69" s="75" t="s">
        <v>143</v>
      </c>
      <c r="C69" s="42" t="s">
        <v>810</v>
      </c>
      <c r="D69" s="79" t="s">
        <v>229</v>
      </c>
      <c r="E69" s="20">
        <v>6</v>
      </c>
      <c r="F69" s="20">
        <v>4.2</v>
      </c>
      <c r="G69" s="20">
        <v>5</v>
      </c>
      <c r="H69" s="20">
        <f t="shared" si="1"/>
        <v>15.2</v>
      </c>
      <c r="I69" s="2"/>
    </row>
    <row r="70" spans="1:9" x14ac:dyDescent="0.25">
      <c r="A70" s="2"/>
      <c r="B70" s="75" t="s">
        <v>143</v>
      </c>
      <c r="C70" s="42" t="s">
        <v>810</v>
      </c>
      <c r="D70" s="79" t="s">
        <v>229</v>
      </c>
      <c r="E70" s="20">
        <v>6.5</v>
      </c>
      <c r="F70" s="20">
        <v>4.3</v>
      </c>
      <c r="G70" s="20">
        <v>6</v>
      </c>
      <c r="H70" s="20">
        <f t="shared" si="1"/>
        <v>16.8</v>
      </c>
      <c r="I70" s="2"/>
    </row>
    <row r="71" spans="1:9" x14ac:dyDescent="0.25">
      <c r="A71" s="2"/>
      <c r="B71" s="75" t="s">
        <v>143</v>
      </c>
      <c r="C71" s="42" t="s">
        <v>810</v>
      </c>
      <c r="D71" s="79" t="s">
        <v>229</v>
      </c>
      <c r="E71" s="20">
        <v>5.8</v>
      </c>
      <c r="F71" s="20">
        <v>4.5</v>
      </c>
      <c r="G71" s="20">
        <v>6.3</v>
      </c>
      <c r="H71" s="20">
        <f t="shared" si="1"/>
        <v>16.600000000000001</v>
      </c>
      <c r="I71" s="2"/>
    </row>
    <row r="72" spans="1:9" x14ac:dyDescent="0.25">
      <c r="A72" s="2"/>
      <c r="B72" s="75" t="s">
        <v>143</v>
      </c>
      <c r="C72" s="42" t="s">
        <v>810</v>
      </c>
      <c r="D72" s="79" t="s">
        <v>229</v>
      </c>
      <c r="E72" s="20">
        <v>6</v>
      </c>
      <c r="F72" s="20">
        <v>4.8</v>
      </c>
      <c r="G72" s="20">
        <v>4</v>
      </c>
      <c r="H72" s="20">
        <f t="shared" si="1"/>
        <v>14.8</v>
      </c>
      <c r="I72" s="2"/>
    </row>
    <row r="73" spans="1:9" x14ac:dyDescent="0.25">
      <c r="A73" s="2"/>
      <c r="B73" s="75" t="s">
        <v>143</v>
      </c>
      <c r="C73" s="42" t="s">
        <v>810</v>
      </c>
      <c r="D73" s="79" t="s">
        <v>229</v>
      </c>
      <c r="E73" s="20">
        <v>6</v>
      </c>
      <c r="F73" s="20">
        <v>3.4</v>
      </c>
      <c r="G73" s="20">
        <v>6.4</v>
      </c>
      <c r="H73" s="20">
        <f t="shared" si="1"/>
        <v>15.8</v>
      </c>
      <c r="I73" s="2"/>
    </row>
    <row r="74" spans="1:9" x14ac:dyDescent="0.25">
      <c r="A74" s="2"/>
      <c r="B74" s="75" t="s">
        <v>143</v>
      </c>
      <c r="C74" s="42" t="s">
        <v>810</v>
      </c>
      <c r="D74" s="79" t="s">
        <v>229</v>
      </c>
      <c r="E74" s="20">
        <v>5.5</v>
      </c>
      <c r="F74" s="20">
        <v>3.5</v>
      </c>
      <c r="G74" s="20">
        <v>6</v>
      </c>
      <c r="H74" s="20">
        <f t="shared" si="1"/>
        <v>15</v>
      </c>
      <c r="I74" s="2"/>
    </row>
    <row r="75" spans="1:9" x14ac:dyDescent="0.25">
      <c r="A75" s="2"/>
      <c r="B75" s="75" t="s">
        <v>143</v>
      </c>
      <c r="C75" s="42" t="s">
        <v>810</v>
      </c>
      <c r="D75" s="79" t="s">
        <v>229</v>
      </c>
      <c r="E75" s="20">
        <v>6</v>
      </c>
      <c r="F75" s="20">
        <v>3.3</v>
      </c>
      <c r="G75" s="20">
        <v>6.5</v>
      </c>
      <c r="H75" s="20">
        <f t="shared" si="1"/>
        <v>15.8</v>
      </c>
      <c r="I75" s="2"/>
    </row>
    <row r="76" spans="1:9" x14ac:dyDescent="0.25">
      <c r="A76" s="2"/>
      <c r="B76" s="75" t="s">
        <v>143</v>
      </c>
      <c r="C76" s="42" t="s">
        <v>810</v>
      </c>
      <c r="D76" s="79" t="s">
        <v>229</v>
      </c>
      <c r="E76" s="20">
        <v>6</v>
      </c>
      <c r="F76" s="20">
        <v>3</v>
      </c>
      <c r="G76" s="20">
        <v>6.8</v>
      </c>
      <c r="H76" s="20">
        <f t="shared" si="1"/>
        <v>15.8</v>
      </c>
      <c r="I76" s="2"/>
    </row>
    <row r="77" spans="1:9" x14ac:dyDescent="0.25">
      <c r="A77" s="2"/>
      <c r="B77" s="75" t="s">
        <v>143</v>
      </c>
      <c r="C77" s="42" t="s">
        <v>810</v>
      </c>
      <c r="D77" s="79" t="s">
        <v>229</v>
      </c>
      <c r="E77" s="20">
        <v>6.1</v>
      </c>
      <c r="F77" s="20">
        <v>5.3</v>
      </c>
      <c r="G77" s="20">
        <v>4.5</v>
      </c>
      <c r="H77" s="20">
        <f t="shared" si="1"/>
        <v>15.899999999999999</v>
      </c>
      <c r="I77" s="2"/>
    </row>
    <row r="78" spans="1:9" x14ac:dyDescent="0.25">
      <c r="A78" s="2"/>
      <c r="B78" s="75" t="s">
        <v>143</v>
      </c>
      <c r="C78" s="42" t="s">
        <v>811</v>
      </c>
      <c r="D78" s="79" t="s">
        <v>229</v>
      </c>
      <c r="E78" s="20">
        <v>7.7</v>
      </c>
      <c r="F78" s="20">
        <v>4.8</v>
      </c>
      <c r="G78" s="20">
        <v>4</v>
      </c>
      <c r="H78" s="20">
        <f t="shared" si="1"/>
        <v>16.5</v>
      </c>
      <c r="I78" s="2"/>
    </row>
    <row r="79" spans="1:9" x14ac:dyDescent="0.25">
      <c r="A79" s="2"/>
      <c r="B79" s="75" t="s">
        <v>143</v>
      </c>
      <c r="C79" s="42" t="s">
        <v>811</v>
      </c>
      <c r="D79" s="79" t="s">
        <v>229</v>
      </c>
      <c r="E79" s="20">
        <v>7.8</v>
      </c>
      <c r="F79" s="20">
        <v>5</v>
      </c>
      <c r="G79" s="20">
        <v>4</v>
      </c>
      <c r="H79" s="20">
        <f t="shared" si="1"/>
        <v>16.8</v>
      </c>
      <c r="I79" s="2"/>
    </row>
    <row r="80" spans="1:9" x14ac:dyDescent="0.25">
      <c r="A80" s="2"/>
      <c r="B80" s="75" t="s">
        <v>143</v>
      </c>
      <c r="C80" s="42" t="s">
        <v>811</v>
      </c>
      <c r="D80" s="79" t="s">
        <v>229</v>
      </c>
      <c r="E80" s="20">
        <v>7.9</v>
      </c>
      <c r="F80" s="20">
        <v>4.4000000000000004</v>
      </c>
      <c r="G80" s="20">
        <v>4.8</v>
      </c>
      <c r="H80" s="20">
        <f t="shared" si="1"/>
        <v>17.100000000000001</v>
      </c>
      <c r="I80" s="2"/>
    </row>
    <row r="81" spans="1:9" x14ac:dyDescent="0.25">
      <c r="A81" s="2"/>
      <c r="B81" s="75" t="s">
        <v>143</v>
      </c>
      <c r="C81" s="42" t="s">
        <v>811</v>
      </c>
      <c r="D81" s="79" t="s">
        <v>229</v>
      </c>
      <c r="E81" s="20">
        <v>8</v>
      </c>
      <c r="F81" s="20">
        <v>5</v>
      </c>
      <c r="G81" s="20">
        <v>3.9</v>
      </c>
      <c r="H81" s="20">
        <f t="shared" si="1"/>
        <v>16.899999999999999</v>
      </c>
      <c r="I81" s="2"/>
    </row>
    <row r="82" spans="1:9" x14ac:dyDescent="0.25">
      <c r="A82" s="2"/>
      <c r="B82" s="75" t="s">
        <v>143</v>
      </c>
      <c r="C82" s="42" t="s">
        <v>811</v>
      </c>
      <c r="D82" s="79" t="s">
        <v>229</v>
      </c>
      <c r="E82" s="20">
        <v>8</v>
      </c>
      <c r="F82" s="20">
        <v>4.8</v>
      </c>
      <c r="G82" s="20">
        <v>4.2</v>
      </c>
      <c r="H82" s="20">
        <f t="shared" si="1"/>
        <v>17</v>
      </c>
      <c r="I82" s="2"/>
    </row>
    <row r="83" spans="1:9" x14ac:dyDescent="0.25">
      <c r="A83" s="2"/>
      <c r="B83" s="75" t="s">
        <v>143</v>
      </c>
      <c r="C83" s="42" t="s">
        <v>811</v>
      </c>
      <c r="D83" s="79" t="s">
        <v>229</v>
      </c>
      <c r="E83" s="20">
        <v>7.7</v>
      </c>
      <c r="F83" s="20">
        <v>3.8</v>
      </c>
      <c r="G83" s="20">
        <v>4.9000000000000004</v>
      </c>
      <c r="H83" s="20">
        <f t="shared" si="1"/>
        <v>16.399999999999999</v>
      </c>
      <c r="I83" s="2"/>
    </row>
    <row r="84" spans="1:9" x14ac:dyDescent="0.25">
      <c r="A84" s="2"/>
      <c r="B84" s="75" t="s">
        <v>143</v>
      </c>
      <c r="C84" s="42" t="s">
        <v>811</v>
      </c>
      <c r="D84" s="79" t="s">
        <v>229</v>
      </c>
      <c r="E84" s="20">
        <v>7.6</v>
      </c>
      <c r="F84" s="20">
        <v>3.5</v>
      </c>
      <c r="G84" s="20">
        <v>5.3</v>
      </c>
      <c r="H84" s="20">
        <f t="shared" si="1"/>
        <v>16.399999999999999</v>
      </c>
      <c r="I84" s="2"/>
    </row>
    <row r="85" spans="1:9" x14ac:dyDescent="0.25">
      <c r="A85" s="2"/>
      <c r="B85" s="75" t="s">
        <v>143</v>
      </c>
      <c r="C85" s="42" t="s">
        <v>811</v>
      </c>
      <c r="D85" s="79" t="s">
        <v>229</v>
      </c>
      <c r="E85" s="20">
        <v>7.9</v>
      </c>
      <c r="F85" s="20">
        <v>3.8</v>
      </c>
      <c r="G85" s="20">
        <v>5</v>
      </c>
      <c r="H85" s="20">
        <f t="shared" si="1"/>
        <v>16.7</v>
      </c>
      <c r="I85" s="2"/>
    </row>
    <row r="86" spans="1:9" x14ac:dyDescent="0.25">
      <c r="A86" s="2"/>
      <c r="B86" s="75" t="s">
        <v>143</v>
      </c>
      <c r="C86" s="42" t="s">
        <v>811</v>
      </c>
      <c r="D86" s="79" t="s">
        <v>229</v>
      </c>
      <c r="E86" s="20">
        <v>7.9</v>
      </c>
      <c r="F86" s="20">
        <v>4</v>
      </c>
      <c r="G86" s="20">
        <v>4.8</v>
      </c>
      <c r="H86" s="20">
        <f t="shared" si="1"/>
        <v>16.7</v>
      </c>
      <c r="I86" s="2"/>
    </row>
    <row r="87" spans="1:9" x14ac:dyDescent="0.25">
      <c r="A87" s="2"/>
      <c r="B87" s="75" t="s">
        <v>143</v>
      </c>
      <c r="C87" s="42" t="s">
        <v>811</v>
      </c>
      <c r="D87" s="79" t="s">
        <v>229</v>
      </c>
      <c r="E87" s="20">
        <v>7.8</v>
      </c>
      <c r="F87" s="20">
        <v>3.5</v>
      </c>
      <c r="G87" s="20">
        <v>5</v>
      </c>
      <c r="H87" s="20">
        <f t="shared" si="1"/>
        <v>16.3</v>
      </c>
      <c r="I87" s="2"/>
    </row>
    <row r="88" spans="1:9" x14ac:dyDescent="0.25">
      <c r="A88" s="2"/>
      <c r="B88" s="75" t="s">
        <v>143</v>
      </c>
      <c r="C88" s="42" t="s">
        <v>812</v>
      </c>
      <c r="D88" s="79" t="s">
        <v>229</v>
      </c>
      <c r="E88" s="20">
        <v>7.3</v>
      </c>
      <c r="F88" s="20">
        <v>4.9000000000000004</v>
      </c>
      <c r="G88" s="20">
        <v>4.3</v>
      </c>
      <c r="H88" s="20">
        <f t="shared" si="1"/>
        <v>16.5</v>
      </c>
      <c r="I88" s="2"/>
    </row>
    <row r="89" spans="1:9" x14ac:dyDescent="0.25">
      <c r="A89" s="2"/>
      <c r="B89" s="75" t="s">
        <v>143</v>
      </c>
      <c r="C89" s="42" t="s">
        <v>812</v>
      </c>
      <c r="D89" s="79" t="s">
        <v>229</v>
      </c>
      <c r="E89" s="20">
        <v>7.7</v>
      </c>
      <c r="F89" s="20">
        <v>3.5</v>
      </c>
      <c r="G89" s="20">
        <v>5.5</v>
      </c>
      <c r="H89" s="20">
        <f t="shared" si="1"/>
        <v>16.7</v>
      </c>
      <c r="I89" s="2"/>
    </row>
    <row r="90" spans="1:9" x14ac:dyDescent="0.25">
      <c r="A90" s="2"/>
      <c r="B90" s="75" t="s">
        <v>143</v>
      </c>
      <c r="C90" s="42" t="s">
        <v>812</v>
      </c>
      <c r="D90" s="79" t="s">
        <v>229</v>
      </c>
      <c r="E90" s="20">
        <v>7</v>
      </c>
      <c r="F90" s="20">
        <v>3.7</v>
      </c>
      <c r="G90" s="20">
        <v>5.8</v>
      </c>
      <c r="H90" s="20">
        <f t="shared" si="1"/>
        <v>16.5</v>
      </c>
      <c r="I90" s="2"/>
    </row>
    <row r="91" spans="1:9" x14ac:dyDescent="0.25">
      <c r="A91" s="2"/>
      <c r="B91" s="75" t="s">
        <v>143</v>
      </c>
      <c r="C91" s="42" t="s">
        <v>812</v>
      </c>
      <c r="D91" s="79" t="s">
        <v>229</v>
      </c>
      <c r="E91" s="20">
        <v>7.2</v>
      </c>
      <c r="F91" s="20">
        <v>4.5</v>
      </c>
      <c r="G91" s="20">
        <v>4.3</v>
      </c>
      <c r="H91" s="20">
        <f t="shared" si="1"/>
        <v>16</v>
      </c>
      <c r="I91" s="2"/>
    </row>
    <row r="92" spans="1:9" x14ac:dyDescent="0.25">
      <c r="A92" s="2"/>
      <c r="B92" s="75" t="s">
        <v>143</v>
      </c>
      <c r="C92" s="42" t="s">
        <v>812</v>
      </c>
      <c r="D92" s="79" t="s">
        <v>229</v>
      </c>
      <c r="E92" s="20">
        <v>7</v>
      </c>
      <c r="F92" s="20">
        <v>5.8</v>
      </c>
      <c r="G92" s="20">
        <v>3.6</v>
      </c>
      <c r="H92" s="20">
        <f t="shared" si="1"/>
        <v>16.400000000000002</v>
      </c>
      <c r="I92" s="2"/>
    </row>
    <row r="93" spans="1:9" x14ac:dyDescent="0.25">
      <c r="A93" s="2"/>
      <c r="B93" s="75" t="s">
        <v>143</v>
      </c>
      <c r="C93" s="42" t="s">
        <v>812</v>
      </c>
      <c r="D93" s="79" t="s">
        <v>229</v>
      </c>
      <c r="E93" s="20">
        <v>6.4</v>
      </c>
      <c r="F93" s="20">
        <v>3.4</v>
      </c>
      <c r="G93" s="20">
        <v>5.9</v>
      </c>
      <c r="H93" s="20">
        <f t="shared" si="1"/>
        <v>15.700000000000001</v>
      </c>
      <c r="I93" s="2"/>
    </row>
    <row r="94" spans="1:9" x14ac:dyDescent="0.25">
      <c r="A94" s="2"/>
      <c r="B94" s="75" t="s">
        <v>143</v>
      </c>
      <c r="C94" s="42" t="s">
        <v>812</v>
      </c>
      <c r="D94" s="79" t="s">
        <v>229</v>
      </c>
      <c r="E94" s="20">
        <v>7.2</v>
      </c>
      <c r="F94" s="20">
        <v>3.5</v>
      </c>
      <c r="G94" s="20">
        <v>5.8</v>
      </c>
      <c r="H94" s="20">
        <f t="shared" si="1"/>
        <v>16.5</v>
      </c>
      <c r="I94" s="2"/>
    </row>
    <row r="95" spans="1:9" x14ac:dyDescent="0.25">
      <c r="A95" s="2"/>
      <c r="B95" s="75" t="s">
        <v>143</v>
      </c>
      <c r="C95" s="42" t="s">
        <v>812</v>
      </c>
      <c r="D95" s="79" t="s">
        <v>229</v>
      </c>
      <c r="E95" s="20">
        <v>7.4</v>
      </c>
      <c r="F95" s="20">
        <v>3.7</v>
      </c>
      <c r="G95" s="20">
        <v>4.7</v>
      </c>
      <c r="H95" s="20">
        <f t="shared" si="1"/>
        <v>15.8</v>
      </c>
      <c r="I95" s="2"/>
    </row>
    <row r="96" spans="1:9" x14ac:dyDescent="0.25">
      <c r="A96" s="2"/>
      <c r="B96" s="75" t="s">
        <v>143</v>
      </c>
      <c r="C96" s="42" t="s">
        <v>812</v>
      </c>
      <c r="D96" s="79" t="s">
        <v>229</v>
      </c>
      <c r="E96" s="20">
        <v>7.1</v>
      </c>
      <c r="F96" s="20">
        <v>3.8</v>
      </c>
      <c r="G96" s="20">
        <v>5.7</v>
      </c>
      <c r="H96" s="20">
        <f t="shared" si="1"/>
        <v>16.599999999999998</v>
      </c>
      <c r="I96" s="2"/>
    </row>
    <row r="97" spans="1:9" x14ac:dyDescent="0.25">
      <c r="A97" s="2"/>
      <c r="B97" s="75" t="s">
        <v>143</v>
      </c>
      <c r="C97" s="42" t="s">
        <v>812</v>
      </c>
      <c r="D97" s="79" t="s">
        <v>229</v>
      </c>
      <c r="E97" s="20">
        <v>6.5</v>
      </c>
      <c r="F97" s="20">
        <v>3.7</v>
      </c>
      <c r="G97" s="20">
        <v>5.7</v>
      </c>
      <c r="H97" s="20">
        <f t="shared" si="1"/>
        <v>15.899999999999999</v>
      </c>
      <c r="I97" s="2"/>
    </row>
    <row r="98" spans="1:9" x14ac:dyDescent="0.25">
      <c r="A98" s="2"/>
      <c r="B98" s="75" t="s">
        <v>143</v>
      </c>
      <c r="C98" s="42" t="s">
        <v>813</v>
      </c>
      <c r="D98" s="79" t="s">
        <v>229</v>
      </c>
      <c r="E98" s="20">
        <v>6</v>
      </c>
      <c r="F98" s="20">
        <v>3.5</v>
      </c>
      <c r="G98" s="20">
        <v>6</v>
      </c>
      <c r="H98" s="20">
        <f t="shared" si="1"/>
        <v>15.5</v>
      </c>
      <c r="I98" s="2"/>
    </row>
    <row r="99" spans="1:9" x14ac:dyDescent="0.25">
      <c r="A99" s="2"/>
      <c r="B99" s="75" t="s">
        <v>143</v>
      </c>
      <c r="C99" s="42" t="s">
        <v>813</v>
      </c>
      <c r="D99" s="79" t="s">
        <v>229</v>
      </c>
      <c r="E99" s="20">
        <v>7.2</v>
      </c>
      <c r="F99" s="20">
        <v>5</v>
      </c>
      <c r="G99" s="20">
        <v>4.5</v>
      </c>
      <c r="H99" s="20">
        <f t="shared" si="1"/>
        <v>16.7</v>
      </c>
      <c r="I99" s="2"/>
    </row>
    <row r="100" spans="1:9" x14ac:dyDescent="0.25">
      <c r="A100" s="2"/>
      <c r="B100" s="75" t="s">
        <v>143</v>
      </c>
      <c r="C100" s="42" t="s">
        <v>813</v>
      </c>
      <c r="D100" s="79" t="s">
        <v>229</v>
      </c>
      <c r="E100" s="20">
        <v>7.3</v>
      </c>
      <c r="F100" s="20">
        <v>3.9</v>
      </c>
      <c r="G100" s="20">
        <v>5.2</v>
      </c>
      <c r="H100" s="20">
        <f t="shared" si="1"/>
        <v>16.399999999999999</v>
      </c>
      <c r="I100" s="2"/>
    </row>
    <row r="101" spans="1:9" x14ac:dyDescent="0.25">
      <c r="A101" s="2"/>
      <c r="B101" s="75" t="s">
        <v>143</v>
      </c>
      <c r="C101" s="42" t="s">
        <v>813</v>
      </c>
      <c r="D101" s="79" t="s">
        <v>229</v>
      </c>
      <c r="E101" s="20">
        <v>6.2</v>
      </c>
      <c r="F101" s="20">
        <v>3.3</v>
      </c>
      <c r="G101" s="20">
        <v>6.8</v>
      </c>
      <c r="H101" s="20">
        <f t="shared" si="1"/>
        <v>16.3</v>
      </c>
      <c r="I101" s="2"/>
    </row>
    <row r="102" spans="1:9" x14ac:dyDescent="0.25">
      <c r="A102" s="2"/>
      <c r="B102" s="75" t="s">
        <v>143</v>
      </c>
      <c r="C102" s="42" t="s">
        <v>813</v>
      </c>
      <c r="D102" s="79" t="s">
        <v>229</v>
      </c>
      <c r="E102" s="20">
        <v>7.2</v>
      </c>
      <c r="F102" s="20">
        <v>5.7</v>
      </c>
      <c r="G102" s="20">
        <v>4.3</v>
      </c>
      <c r="H102" s="20">
        <f t="shared" si="1"/>
        <v>17.2</v>
      </c>
      <c r="I102" s="2"/>
    </row>
    <row r="103" spans="1:9" x14ac:dyDescent="0.25">
      <c r="A103" s="2"/>
      <c r="B103" s="75" t="s">
        <v>143</v>
      </c>
      <c r="C103" s="42" t="s">
        <v>813</v>
      </c>
      <c r="D103" s="79" t="s">
        <v>229</v>
      </c>
      <c r="E103" s="20">
        <v>7.5</v>
      </c>
      <c r="F103" s="20">
        <v>4.5</v>
      </c>
      <c r="G103" s="20">
        <v>4.3</v>
      </c>
      <c r="H103" s="20">
        <f t="shared" si="1"/>
        <v>16.3</v>
      </c>
      <c r="I103" s="2"/>
    </row>
    <row r="104" spans="1:9" x14ac:dyDescent="0.25">
      <c r="A104" s="2"/>
      <c r="B104" s="75" t="s">
        <v>143</v>
      </c>
      <c r="C104" s="42" t="s">
        <v>813</v>
      </c>
      <c r="D104" s="79" t="s">
        <v>229</v>
      </c>
      <c r="E104" s="20">
        <v>7.3</v>
      </c>
      <c r="F104" s="20">
        <v>5.8</v>
      </c>
      <c r="G104" s="20">
        <v>4</v>
      </c>
      <c r="H104" s="20">
        <f t="shared" si="1"/>
        <v>17.100000000000001</v>
      </c>
      <c r="I104" s="2"/>
    </row>
    <row r="105" spans="1:9" x14ac:dyDescent="0.25">
      <c r="A105" s="2"/>
      <c r="B105" s="75" t="s">
        <v>143</v>
      </c>
      <c r="C105" s="42" t="s">
        <v>813</v>
      </c>
      <c r="D105" s="79" t="s">
        <v>229</v>
      </c>
      <c r="E105" s="20">
        <v>7</v>
      </c>
      <c r="F105" s="20">
        <v>5</v>
      </c>
      <c r="G105" s="20">
        <v>4.0999999999999996</v>
      </c>
      <c r="H105" s="20">
        <f t="shared" si="1"/>
        <v>16.100000000000001</v>
      </c>
      <c r="I105" s="2"/>
    </row>
    <row r="106" spans="1:9" x14ac:dyDescent="0.25">
      <c r="A106" s="2"/>
      <c r="B106" s="75" t="s">
        <v>143</v>
      </c>
      <c r="C106" s="42" t="s">
        <v>813</v>
      </c>
      <c r="D106" s="79" t="s">
        <v>229</v>
      </c>
      <c r="E106" s="20">
        <v>7</v>
      </c>
      <c r="F106" s="20">
        <v>5.5</v>
      </c>
      <c r="G106" s="20">
        <v>3.6</v>
      </c>
      <c r="H106" s="20">
        <f t="shared" si="1"/>
        <v>16.100000000000001</v>
      </c>
      <c r="I106" s="2"/>
    </row>
    <row r="107" spans="1:9" x14ac:dyDescent="0.25">
      <c r="A107" s="2"/>
      <c r="B107" s="75" t="s">
        <v>143</v>
      </c>
      <c r="C107" s="42" t="s">
        <v>813</v>
      </c>
      <c r="D107" s="79" t="s">
        <v>229</v>
      </c>
      <c r="E107" s="20">
        <v>7.4</v>
      </c>
      <c r="F107" s="20">
        <v>5.0999999999999996</v>
      </c>
      <c r="G107" s="20">
        <v>4</v>
      </c>
      <c r="H107" s="20">
        <f t="shared" si="1"/>
        <v>16.5</v>
      </c>
      <c r="I107" s="2"/>
    </row>
    <row r="108" spans="1:9" x14ac:dyDescent="0.25">
      <c r="A108" s="2"/>
      <c r="B108" s="75" t="s">
        <v>143</v>
      </c>
      <c r="C108" s="42" t="s">
        <v>809</v>
      </c>
      <c r="D108" s="79" t="s">
        <v>229</v>
      </c>
      <c r="E108" s="20">
        <v>7</v>
      </c>
      <c r="F108" s="20">
        <v>4.5</v>
      </c>
      <c r="G108" s="20">
        <v>4.0999999999999996</v>
      </c>
      <c r="H108" s="20">
        <f t="shared" si="1"/>
        <v>15.6</v>
      </c>
      <c r="I108" s="2"/>
    </row>
    <row r="109" spans="1:9" x14ac:dyDescent="0.25">
      <c r="A109" s="2"/>
      <c r="B109" s="75" t="s">
        <v>143</v>
      </c>
      <c r="C109" s="42" t="s">
        <v>809</v>
      </c>
      <c r="D109" s="79" t="s">
        <v>229</v>
      </c>
      <c r="E109" s="20">
        <v>6.7</v>
      </c>
      <c r="F109" s="20">
        <v>4.8</v>
      </c>
      <c r="G109" s="20">
        <v>4.5</v>
      </c>
      <c r="H109" s="20">
        <f t="shared" si="1"/>
        <v>16</v>
      </c>
      <c r="I109" s="2"/>
    </row>
    <row r="110" spans="1:9" x14ac:dyDescent="0.25">
      <c r="A110" s="2"/>
      <c r="B110" s="75" t="s">
        <v>143</v>
      </c>
      <c r="C110" s="42" t="s">
        <v>809</v>
      </c>
      <c r="D110" s="79" t="s">
        <v>229</v>
      </c>
      <c r="E110" s="20">
        <v>6.9</v>
      </c>
      <c r="F110" s="20">
        <v>4.4000000000000004</v>
      </c>
      <c r="G110" s="20">
        <v>4.5999999999999996</v>
      </c>
      <c r="H110" s="20">
        <f t="shared" si="1"/>
        <v>15.9</v>
      </c>
      <c r="I110" s="2"/>
    </row>
    <row r="111" spans="1:9" x14ac:dyDescent="0.25">
      <c r="A111" s="2"/>
      <c r="B111" s="75" t="s">
        <v>143</v>
      </c>
      <c r="C111" s="42" t="s">
        <v>809</v>
      </c>
      <c r="D111" s="79" t="s">
        <v>229</v>
      </c>
      <c r="E111" s="20">
        <v>7.1</v>
      </c>
      <c r="F111" s="20">
        <v>3.6</v>
      </c>
      <c r="G111" s="20">
        <v>5.6</v>
      </c>
      <c r="H111" s="20">
        <f t="shared" si="1"/>
        <v>16.299999999999997</v>
      </c>
      <c r="I111" s="2"/>
    </row>
    <row r="112" spans="1:9" x14ac:dyDescent="0.25">
      <c r="A112" s="2"/>
      <c r="B112" s="75" t="s">
        <v>143</v>
      </c>
      <c r="C112" s="42" t="s">
        <v>809</v>
      </c>
      <c r="D112" s="79" t="s">
        <v>229</v>
      </c>
      <c r="E112" s="20">
        <v>7.1</v>
      </c>
      <c r="F112" s="20">
        <v>3</v>
      </c>
      <c r="G112" s="20">
        <v>6.7</v>
      </c>
      <c r="H112" s="20">
        <f t="shared" si="1"/>
        <v>16.8</v>
      </c>
      <c r="I112" s="2"/>
    </row>
    <row r="113" spans="1:9" x14ac:dyDescent="0.25">
      <c r="A113" s="2"/>
      <c r="B113" s="75" t="s">
        <v>143</v>
      </c>
      <c r="C113" s="42" t="s">
        <v>809</v>
      </c>
      <c r="D113" s="79" t="s">
        <v>229</v>
      </c>
      <c r="E113" s="20">
        <v>6.7</v>
      </c>
      <c r="F113" s="20">
        <v>4.2</v>
      </c>
      <c r="G113" s="20">
        <v>5</v>
      </c>
      <c r="H113" s="20">
        <f t="shared" si="1"/>
        <v>15.9</v>
      </c>
      <c r="I113" s="2"/>
    </row>
    <row r="114" spans="1:9" x14ac:dyDescent="0.25">
      <c r="A114" s="2"/>
      <c r="B114" s="75" t="s">
        <v>143</v>
      </c>
      <c r="C114" s="42" t="s">
        <v>809</v>
      </c>
      <c r="D114" s="79" t="s">
        <v>229</v>
      </c>
      <c r="E114" s="20">
        <v>6.2</v>
      </c>
      <c r="F114" s="20">
        <v>3.9</v>
      </c>
      <c r="G114" s="20">
        <v>6</v>
      </c>
      <c r="H114" s="20">
        <f t="shared" si="1"/>
        <v>16.100000000000001</v>
      </c>
      <c r="I114" s="2"/>
    </row>
    <row r="115" spans="1:9" x14ac:dyDescent="0.25">
      <c r="A115" s="2"/>
      <c r="B115" s="75" t="s">
        <v>143</v>
      </c>
      <c r="C115" s="42" t="s">
        <v>809</v>
      </c>
      <c r="D115" s="79" t="s">
        <v>229</v>
      </c>
      <c r="E115" s="20">
        <v>6.7</v>
      </c>
      <c r="F115" s="20">
        <v>3.9</v>
      </c>
      <c r="G115" s="20">
        <v>4.7</v>
      </c>
      <c r="H115" s="20">
        <f t="shared" si="1"/>
        <v>15.3</v>
      </c>
      <c r="I115" s="2"/>
    </row>
    <row r="116" spans="1:9" x14ac:dyDescent="0.25">
      <c r="A116" s="2"/>
      <c r="B116" s="75" t="s">
        <v>143</v>
      </c>
      <c r="C116" s="42" t="s">
        <v>809</v>
      </c>
      <c r="D116" s="79" t="s">
        <v>229</v>
      </c>
      <c r="E116" s="20">
        <v>7.3</v>
      </c>
      <c r="F116" s="20">
        <v>4.9000000000000004</v>
      </c>
      <c r="G116" s="20">
        <v>4.8</v>
      </c>
      <c r="H116" s="20">
        <f t="shared" si="1"/>
        <v>17</v>
      </c>
      <c r="I116" s="2"/>
    </row>
    <row r="117" spans="1:9" x14ac:dyDescent="0.25">
      <c r="A117" s="2"/>
      <c r="B117" s="75" t="s">
        <v>143</v>
      </c>
      <c r="C117" s="42" t="s">
        <v>809</v>
      </c>
      <c r="D117" s="79" t="s">
        <v>229</v>
      </c>
      <c r="E117" s="20">
        <v>6.9</v>
      </c>
      <c r="F117" s="20">
        <v>4.2</v>
      </c>
      <c r="G117" s="20">
        <v>5.2</v>
      </c>
      <c r="H117" s="20">
        <f t="shared" si="1"/>
        <v>16.3</v>
      </c>
      <c r="I117" s="2"/>
    </row>
    <row r="118" spans="1:9" x14ac:dyDescent="0.25">
      <c r="A118" s="2"/>
      <c r="B118" s="75" t="s">
        <v>143</v>
      </c>
      <c r="C118" s="42" t="s">
        <v>814</v>
      </c>
      <c r="D118" s="79" t="s">
        <v>229</v>
      </c>
      <c r="E118" s="20">
        <v>7</v>
      </c>
      <c r="F118" s="20">
        <v>5</v>
      </c>
      <c r="G118" s="20">
        <v>4.9000000000000004</v>
      </c>
      <c r="H118" s="20">
        <f t="shared" ref="H118:H137" si="4">E118+F118+G118</f>
        <v>16.899999999999999</v>
      </c>
      <c r="I118" s="2"/>
    </row>
    <row r="119" spans="1:9" x14ac:dyDescent="0.25">
      <c r="A119" s="2"/>
      <c r="B119" s="75" t="s">
        <v>143</v>
      </c>
      <c r="C119" s="42" t="s">
        <v>814</v>
      </c>
      <c r="D119" s="79" t="s">
        <v>229</v>
      </c>
      <c r="E119" s="20">
        <v>6.3</v>
      </c>
      <c r="F119" s="20">
        <v>4</v>
      </c>
      <c r="G119" s="20">
        <v>6</v>
      </c>
      <c r="H119" s="20">
        <f t="shared" si="4"/>
        <v>16.3</v>
      </c>
      <c r="I119" s="2"/>
    </row>
    <row r="120" spans="1:9" x14ac:dyDescent="0.25">
      <c r="A120" s="2"/>
      <c r="B120" s="75" t="s">
        <v>143</v>
      </c>
      <c r="C120" s="42" t="s">
        <v>814</v>
      </c>
      <c r="D120" s="79" t="s">
        <v>229</v>
      </c>
      <c r="E120" s="20">
        <v>6.6</v>
      </c>
      <c r="F120" s="20">
        <v>4.5999999999999996</v>
      </c>
      <c r="G120" s="20">
        <v>5</v>
      </c>
      <c r="H120" s="20">
        <f t="shared" si="4"/>
        <v>16.2</v>
      </c>
      <c r="I120" s="2"/>
    </row>
    <row r="121" spans="1:9" x14ac:dyDescent="0.25">
      <c r="A121" s="2"/>
      <c r="B121" s="75" t="s">
        <v>143</v>
      </c>
      <c r="C121" s="42" t="s">
        <v>814</v>
      </c>
      <c r="D121" s="79" t="s">
        <v>229</v>
      </c>
      <c r="E121" s="20">
        <v>6.6</v>
      </c>
      <c r="F121" s="20">
        <v>4.3</v>
      </c>
      <c r="G121" s="20">
        <v>5</v>
      </c>
      <c r="H121" s="20">
        <f t="shared" si="4"/>
        <v>15.899999999999999</v>
      </c>
      <c r="I121" s="2"/>
    </row>
    <row r="122" spans="1:9" x14ac:dyDescent="0.25">
      <c r="A122" s="2"/>
      <c r="B122" s="75" t="s">
        <v>143</v>
      </c>
      <c r="C122" s="42" t="s">
        <v>814</v>
      </c>
      <c r="D122" s="79" t="s">
        <v>229</v>
      </c>
      <c r="E122" s="20">
        <v>6.7</v>
      </c>
      <c r="F122" s="20">
        <v>3.4</v>
      </c>
      <c r="G122" s="20">
        <v>6.4</v>
      </c>
      <c r="H122" s="20">
        <f t="shared" si="4"/>
        <v>16.5</v>
      </c>
      <c r="I122" s="2"/>
    </row>
    <row r="123" spans="1:9" x14ac:dyDescent="0.25">
      <c r="A123" s="2"/>
      <c r="B123" s="75" t="s">
        <v>143</v>
      </c>
      <c r="C123" s="42" t="s">
        <v>814</v>
      </c>
      <c r="D123" s="79" t="s">
        <v>229</v>
      </c>
      <c r="E123" s="20">
        <v>6.6</v>
      </c>
      <c r="F123" s="20">
        <v>4.7</v>
      </c>
      <c r="G123" s="20">
        <v>5.5</v>
      </c>
      <c r="H123" s="20">
        <f t="shared" si="4"/>
        <v>16.8</v>
      </c>
      <c r="I123" s="2"/>
    </row>
    <row r="124" spans="1:9" x14ac:dyDescent="0.25">
      <c r="A124" s="2"/>
      <c r="B124" s="75" t="s">
        <v>143</v>
      </c>
      <c r="C124" s="42" t="s">
        <v>814</v>
      </c>
      <c r="D124" s="79" t="s">
        <v>229</v>
      </c>
      <c r="E124" s="20">
        <v>6</v>
      </c>
      <c r="F124" s="20">
        <v>3.8</v>
      </c>
      <c r="G124" s="20">
        <v>6.2</v>
      </c>
      <c r="H124" s="20">
        <f t="shared" si="4"/>
        <v>16</v>
      </c>
      <c r="I124" s="2"/>
    </row>
    <row r="125" spans="1:9" x14ac:dyDescent="0.25">
      <c r="A125" s="2"/>
      <c r="B125" s="75" t="s">
        <v>143</v>
      </c>
      <c r="C125" s="42" t="s">
        <v>814</v>
      </c>
      <c r="D125" s="79" t="s">
        <v>229</v>
      </c>
      <c r="E125" s="20">
        <v>6.2</v>
      </c>
      <c r="F125" s="20">
        <v>4</v>
      </c>
      <c r="G125" s="20">
        <v>5.8</v>
      </c>
      <c r="H125" s="20">
        <f t="shared" si="4"/>
        <v>16</v>
      </c>
      <c r="I125" s="2"/>
    </row>
    <row r="126" spans="1:9" x14ac:dyDescent="0.25">
      <c r="A126" s="2"/>
      <c r="B126" s="75" t="s">
        <v>143</v>
      </c>
      <c r="C126" s="42" t="s">
        <v>814</v>
      </c>
      <c r="D126" s="79" t="s">
        <v>229</v>
      </c>
      <c r="E126" s="20">
        <v>6.5</v>
      </c>
      <c r="F126" s="20">
        <v>5.3</v>
      </c>
      <c r="G126" s="20">
        <v>4.2</v>
      </c>
      <c r="H126" s="20">
        <f t="shared" si="4"/>
        <v>16</v>
      </c>
      <c r="I126" s="2"/>
    </row>
    <row r="127" spans="1:9" x14ac:dyDescent="0.25">
      <c r="A127" s="2"/>
      <c r="B127" s="75" t="s">
        <v>143</v>
      </c>
      <c r="C127" s="42" t="s">
        <v>814</v>
      </c>
      <c r="D127" s="79" t="s">
        <v>229</v>
      </c>
      <c r="E127" s="20">
        <v>6.2</v>
      </c>
      <c r="F127" s="20">
        <v>5.5</v>
      </c>
      <c r="G127" s="20">
        <v>4.4000000000000004</v>
      </c>
      <c r="H127" s="20">
        <f t="shared" si="4"/>
        <v>16.100000000000001</v>
      </c>
      <c r="I127" s="2"/>
    </row>
    <row r="128" spans="1:9" x14ac:dyDescent="0.25">
      <c r="A128" s="2"/>
      <c r="B128" s="75" t="s">
        <v>143</v>
      </c>
      <c r="C128" s="42" t="s">
        <v>839</v>
      </c>
      <c r="D128" s="79" t="s">
        <v>229</v>
      </c>
      <c r="E128" s="20">
        <v>8.5</v>
      </c>
      <c r="F128" s="20">
        <v>6.2</v>
      </c>
      <c r="G128" s="20">
        <v>3.8</v>
      </c>
      <c r="H128" s="20">
        <f t="shared" si="4"/>
        <v>18.5</v>
      </c>
      <c r="I128" s="2"/>
    </row>
    <row r="129" spans="1:9" x14ac:dyDescent="0.25">
      <c r="A129" s="2"/>
      <c r="B129" s="75" t="s">
        <v>143</v>
      </c>
      <c r="C129" s="42" t="s">
        <v>839</v>
      </c>
      <c r="D129" s="79" t="s">
        <v>229</v>
      </c>
      <c r="E129" s="20">
        <v>8.5</v>
      </c>
      <c r="F129" s="20">
        <v>5.8</v>
      </c>
      <c r="G129" s="20">
        <v>4</v>
      </c>
      <c r="H129" s="20">
        <f t="shared" si="4"/>
        <v>18.3</v>
      </c>
      <c r="I129" s="2"/>
    </row>
    <row r="130" spans="1:9" x14ac:dyDescent="0.25">
      <c r="A130" s="2"/>
      <c r="B130" s="75" t="s">
        <v>143</v>
      </c>
      <c r="C130" s="42" t="s">
        <v>839</v>
      </c>
      <c r="D130" s="79" t="s">
        <v>229</v>
      </c>
      <c r="E130" s="20">
        <v>8.6999999999999993</v>
      </c>
      <c r="F130" s="20">
        <v>6</v>
      </c>
      <c r="G130" s="20">
        <v>4.3</v>
      </c>
      <c r="H130" s="20">
        <f t="shared" si="4"/>
        <v>19</v>
      </c>
      <c r="I130" s="2"/>
    </row>
    <row r="131" spans="1:9" x14ac:dyDescent="0.25">
      <c r="A131" s="2"/>
      <c r="B131" s="75" t="s">
        <v>143</v>
      </c>
      <c r="C131" s="42" t="s">
        <v>839</v>
      </c>
      <c r="D131" s="79" t="s">
        <v>229</v>
      </c>
      <c r="E131" s="20">
        <v>8.8000000000000007</v>
      </c>
      <c r="F131" s="20">
        <v>4</v>
      </c>
      <c r="G131" s="20">
        <v>5.8</v>
      </c>
      <c r="H131" s="20">
        <f t="shared" si="4"/>
        <v>18.600000000000001</v>
      </c>
      <c r="I131" s="2"/>
    </row>
    <row r="132" spans="1:9" x14ac:dyDescent="0.25">
      <c r="A132" s="2"/>
      <c r="B132" s="75" t="s">
        <v>143</v>
      </c>
      <c r="C132" s="42" t="s">
        <v>839</v>
      </c>
      <c r="D132" s="79" t="s">
        <v>229</v>
      </c>
      <c r="E132" s="20">
        <v>8.3000000000000007</v>
      </c>
      <c r="F132" s="20">
        <v>5.7</v>
      </c>
      <c r="G132" s="20">
        <v>4.2</v>
      </c>
      <c r="H132" s="20">
        <f t="shared" si="4"/>
        <v>18.2</v>
      </c>
      <c r="I132" s="2"/>
    </row>
    <row r="133" spans="1:9" x14ac:dyDescent="0.25">
      <c r="A133" s="2"/>
      <c r="B133" s="75" t="s">
        <v>143</v>
      </c>
      <c r="C133" s="42" t="s">
        <v>839</v>
      </c>
      <c r="D133" s="79" t="s">
        <v>229</v>
      </c>
      <c r="E133" s="20">
        <v>7.9</v>
      </c>
      <c r="F133" s="20">
        <v>5.8</v>
      </c>
      <c r="G133" s="20">
        <v>4.0999999999999996</v>
      </c>
      <c r="H133" s="20">
        <f t="shared" si="4"/>
        <v>17.799999999999997</v>
      </c>
      <c r="I133" s="2"/>
    </row>
    <row r="134" spans="1:9" x14ac:dyDescent="0.25">
      <c r="A134" s="2"/>
      <c r="B134" s="75" t="s">
        <v>143</v>
      </c>
      <c r="C134" s="42" t="s">
        <v>839</v>
      </c>
      <c r="D134" s="79" t="s">
        <v>229</v>
      </c>
      <c r="E134" s="20">
        <v>8.1999999999999993</v>
      </c>
      <c r="F134" s="20">
        <v>6</v>
      </c>
      <c r="G134" s="20">
        <v>3.8</v>
      </c>
      <c r="H134" s="20">
        <f t="shared" si="4"/>
        <v>18</v>
      </c>
      <c r="I134" s="2"/>
    </row>
    <row r="135" spans="1:9" x14ac:dyDescent="0.25">
      <c r="A135" s="2"/>
      <c r="B135" s="75" t="s">
        <v>143</v>
      </c>
      <c r="C135" s="42" t="s">
        <v>839</v>
      </c>
      <c r="D135" s="79" t="s">
        <v>229</v>
      </c>
      <c r="E135" s="20">
        <v>8.5</v>
      </c>
      <c r="F135" s="20">
        <v>3.5</v>
      </c>
      <c r="G135" s="20">
        <v>5.7</v>
      </c>
      <c r="H135" s="20">
        <f t="shared" si="4"/>
        <v>17.7</v>
      </c>
      <c r="I135" s="2"/>
    </row>
    <row r="136" spans="1:9" x14ac:dyDescent="0.25">
      <c r="A136" s="2"/>
      <c r="B136" s="75" t="s">
        <v>143</v>
      </c>
      <c r="C136" s="42" t="s">
        <v>839</v>
      </c>
      <c r="D136" s="79" t="s">
        <v>229</v>
      </c>
      <c r="E136" s="20">
        <v>8.6</v>
      </c>
      <c r="F136" s="20">
        <v>4</v>
      </c>
      <c r="G136" s="20">
        <v>5.5</v>
      </c>
      <c r="H136" s="20">
        <f t="shared" si="4"/>
        <v>18.100000000000001</v>
      </c>
      <c r="I136" s="2"/>
    </row>
    <row r="137" spans="1:9" x14ac:dyDescent="0.25">
      <c r="A137" s="2"/>
      <c r="B137" s="75" t="s">
        <v>143</v>
      </c>
      <c r="C137" s="42" t="s">
        <v>839</v>
      </c>
      <c r="D137" s="79" t="s">
        <v>229</v>
      </c>
      <c r="E137" s="20">
        <v>8.4</v>
      </c>
      <c r="F137" s="20">
        <v>4.5</v>
      </c>
      <c r="G137" s="20">
        <v>4.7</v>
      </c>
      <c r="H137" s="20">
        <f t="shared" si="4"/>
        <v>17.600000000000001</v>
      </c>
      <c r="I137" s="2"/>
    </row>
    <row r="138" spans="1:9" x14ac:dyDescent="0.25">
      <c r="A138" s="2"/>
      <c r="B138" s="76" t="s">
        <v>237</v>
      </c>
      <c r="C138" s="42" t="s">
        <v>840</v>
      </c>
      <c r="D138" s="79" t="s">
        <v>229</v>
      </c>
      <c r="E138" s="20">
        <v>5</v>
      </c>
      <c r="F138" s="20">
        <v>6</v>
      </c>
      <c r="G138" s="20">
        <v>5</v>
      </c>
      <c r="H138" s="20">
        <f>SUM(E138:G138)</f>
        <v>16</v>
      </c>
      <c r="I138" s="2"/>
    </row>
    <row r="139" spans="1:9" x14ac:dyDescent="0.25">
      <c r="A139" s="2"/>
      <c r="B139" s="76" t="s">
        <v>237</v>
      </c>
      <c r="C139" s="42" t="s">
        <v>840</v>
      </c>
      <c r="D139" s="79" t="s">
        <v>229</v>
      </c>
      <c r="E139" s="20">
        <v>6</v>
      </c>
      <c r="F139" s="20">
        <v>7</v>
      </c>
      <c r="G139" s="20">
        <v>4.5</v>
      </c>
      <c r="H139" s="20">
        <f>SUM(E139:G139)</f>
        <v>17.5</v>
      </c>
      <c r="I139" s="2"/>
    </row>
    <row r="140" spans="1:9" x14ac:dyDescent="0.25">
      <c r="A140" s="2"/>
      <c r="B140" s="76" t="s">
        <v>237</v>
      </c>
      <c r="C140" s="42" t="s">
        <v>815</v>
      </c>
      <c r="D140" s="79" t="s">
        <v>229</v>
      </c>
      <c r="E140" s="20">
        <v>7.5</v>
      </c>
      <c r="F140" s="20">
        <v>4.8</v>
      </c>
      <c r="G140" s="20">
        <v>6</v>
      </c>
      <c r="H140" s="20">
        <f>SUM(E140:G140)</f>
        <v>18.3</v>
      </c>
      <c r="I140" s="2"/>
    </row>
    <row r="141" spans="1:9" x14ac:dyDescent="0.25">
      <c r="A141" s="2"/>
      <c r="B141" s="76" t="s">
        <v>237</v>
      </c>
      <c r="C141" s="42" t="s">
        <v>815</v>
      </c>
      <c r="D141" s="79" t="s">
        <v>229</v>
      </c>
      <c r="E141" s="20">
        <v>8</v>
      </c>
      <c r="F141" s="20">
        <v>5.2</v>
      </c>
      <c r="G141" s="20">
        <v>6.2</v>
      </c>
      <c r="H141" s="20">
        <f t="shared" ref="H141:H149" si="5">SUM(E141:G141)</f>
        <v>19.399999999999999</v>
      </c>
      <c r="I141" s="2"/>
    </row>
    <row r="142" spans="1:9" x14ac:dyDescent="0.25">
      <c r="A142" s="2"/>
      <c r="B142" s="76" t="s">
        <v>237</v>
      </c>
      <c r="C142" s="42" t="s">
        <v>815</v>
      </c>
      <c r="D142" s="79" t="s">
        <v>229</v>
      </c>
      <c r="E142" s="20">
        <v>7.8</v>
      </c>
      <c r="F142" s="20">
        <v>4.2</v>
      </c>
      <c r="G142" s="20">
        <v>6.3</v>
      </c>
      <c r="H142" s="20">
        <f t="shared" si="5"/>
        <v>18.3</v>
      </c>
      <c r="I142" s="2"/>
    </row>
    <row r="143" spans="1:9" x14ac:dyDescent="0.25">
      <c r="A143" s="2"/>
      <c r="B143" s="76" t="s">
        <v>237</v>
      </c>
      <c r="C143" s="42" t="s">
        <v>815</v>
      </c>
      <c r="D143" s="79" t="s">
        <v>229</v>
      </c>
      <c r="E143" s="20">
        <v>7.9</v>
      </c>
      <c r="F143" s="20">
        <v>4.9000000000000004</v>
      </c>
      <c r="G143" s="20">
        <v>5.8</v>
      </c>
      <c r="H143" s="20">
        <f t="shared" si="5"/>
        <v>18.600000000000001</v>
      </c>
      <c r="I143" s="2"/>
    </row>
    <row r="144" spans="1:9" x14ac:dyDescent="0.25">
      <c r="A144" s="2"/>
      <c r="B144" s="76" t="s">
        <v>237</v>
      </c>
      <c r="C144" s="42" t="s">
        <v>815</v>
      </c>
      <c r="D144" s="79" t="s">
        <v>229</v>
      </c>
      <c r="E144" s="20">
        <v>8.1999999999999993</v>
      </c>
      <c r="F144" s="20">
        <v>5.5</v>
      </c>
      <c r="G144" s="20">
        <v>6</v>
      </c>
      <c r="H144" s="20">
        <f t="shared" si="5"/>
        <v>19.7</v>
      </c>
      <c r="I144" s="2"/>
    </row>
    <row r="145" spans="1:9" x14ac:dyDescent="0.25">
      <c r="A145" s="2"/>
      <c r="B145" s="76" t="s">
        <v>237</v>
      </c>
      <c r="C145" s="42" t="s">
        <v>815</v>
      </c>
      <c r="D145" s="79" t="s">
        <v>229</v>
      </c>
      <c r="E145" s="20">
        <v>7.5</v>
      </c>
      <c r="F145" s="20">
        <v>7</v>
      </c>
      <c r="G145" s="20">
        <v>3.8</v>
      </c>
      <c r="H145" s="20">
        <f t="shared" si="5"/>
        <v>18.3</v>
      </c>
      <c r="I145" s="2"/>
    </row>
    <row r="146" spans="1:9" x14ac:dyDescent="0.25">
      <c r="A146" s="2"/>
      <c r="B146" s="76" t="s">
        <v>237</v>
      </c>
      <c r="C146" s="42" t="s">
        <v>815</v>
      </c>
      <c r="D146" s="79" t="s">
        <v>229</v>
      </c>
      <c r="E146" s="20">
        <v>8.5</v>
      </c>
      <c r="F146" s="20">
        <v>5.2</v>
      </c>
      <c r="G146" s="20">
        <v>6.1</v>
      </c>
      <c r="H146" s="20">
        <f t="shared" si="5"/>
        <v>19.799999999999997</v>
      </c>
      <c r="I146" s="2"/>
    </row>
    <row r="147" spans="1:9" x14ac:dyDescent="0.25">
      <c r="A147" s="2"/>
      <c r="B147" s="76" t="s">
        <v>237</v>
      </c>
      <c r="C147" s="42" t="s">
        <v>815</v>
      </c>
      <c r="D147" s="79" t="s">
        <v>229</v>
      </c>
      <c r="E147" s="20">
        <v>8.6</v>
      </c>
      <c r="F147" s="20">
        <v>5</v>
      </c>
      <c r="G147" s="20">
        <v>6.1</v>
      </c>
      <c r="H147" s="20">
        <f t="shared" si="5"/>
        <v>19.7</v>
      </c>
      <c r="I147" s="2"/>
    </row>
    <row r="148" spans="1:9" x14ac:dyDescent="0.25">
      <c r="A148" s="2"/>
      <c r="B148" s="76" t="s">
        <v>237</v>
      </c>
      <c r="C148" s="42" t="s">
        <v>815</v>
      </c>
      <c r="D148" s="79" t="s">
        <v>229</v>
      </c>
      <c r="E148" s="20">
        <v>8</v>
      </c>
      <c r="F148" s="20">
        <v>4.8</v>
      </c>
      <c r="G148" s="20">
        <v>5.8</v>
      </c>
      <c r="H148" s="20">
        <f t="shared" si="5"/>
        <v>18.600000000000001</v>
      </c>
      <c r="I148" s="2"/>
    </row>
    <row r="149" spans="1:9" x14ac:dyDescent="0.25">
      <c r="A149" s="2"/>
      <c r="B149" s="76" t="s">
        <v>237</v>
      </c>
      <c r="C149" s="42" t="s">
        <v>815</v>
      </c>
      <c r="D149" s="79" t="s">
        <v>229</v>
      </c>
      <c r="E149" s="20">
        <v>8</v>
      </c>
      <c r="F149" s="20">
        <v>5.5</v>
      </c>
      <c r="G149" s="20">
        <v>5.3</v>
      </c>
      <c r="H149" s="20">
        <f t="shared" si="5"/>
        <v>18.8</v>
      </c>
      <c r="I149" s="2"/>
    </row>
    <row r="150" spans="1:9" x14ac:dyDescent="0.25">
      <c r="A150" s="2"/>
      <c r="B150" s="76" t="s">
        <v>237</v>
      </c>
      <c r="C150" s="42" t="s">
        <v>841</v>
      </c>
      <c r="D150" s="79" t="s">
        <v>229</v>
      </c>
      <c r="E150" s="20">
        <v>6.7</v>
      </c>
      <c r="F150" s="20">
        <v>5</v>
      </c>
      <c r="G150" s="20">
        <v>5.2</v>
      </c>
      <c r="H150" s="20">
        <f>SUM(E150:G150)</f>
        <v>16.899999999999999</v>
      </c>
      <c r="I150" s="2"/>
    </row>
    <row r="151" spans="1:9" x14ac:dyDescent="0.25">
      <c r="A151" s="2"/>
      <c r="B151" s="76" t="s">
        <v>237</v>
      </c>
      <c r="C151" s="42" t="s">
        <v>841</v>
      </c>
      <c r="D151" s="79" t="s">
        <v>229</v>
      </c>
      <c r="E151" s="20">
        <v>7.3</v>
      </c>
      <c r="F151" s="20">
        <v>4</v>
      </c>
      <c r="G151" s="20">
        <v>6.2</v>
      </c>
      <c r="H151" s="20">
        <f t="shared" ref="H151:H159" si="6">SUM(E151:G151)</f>
        <v>17.5</v>
      </c>
      <c r="I151" s="2"/>
    </row>
    <row r="152" spans="1:9" x14ac:dyDescent="0.25">
      <c r="A152" s="2"/>
      <c r="B152" s="76" t="s">
        <v>237</v>
      </c>
      <c r="C152" s="42" t="s">
        <v>841</v>
      </c>
      <c r="D152" s="79" t="s">
        <v>229</v>
      </c>
      <c r="E152" s="20">
        <v>7</v>
      </c>
      <c r="F152" s="20">
        <v>4.8</v>
      </c>
      <c r="G152" s="20">
        <v>7</v>
      </c>
      <c r="H152" s="20">
        <f t="shared" si="6"/>
        <v>18.8</v>
      </c>
      <c r="I152" s="2"/>
    </row>
    <row r="153" spans="1:9" x14ac:dyDescent="0.25">
      <c r="A153" s="2"/>
      <c r="B153" s="76" t="s">
        <v>237</v>
      </c>
      <c r="C153" s="42" t="s">
        <v>841</v>
      </c>
      <c r="D153" s="79" t="s">
        <v>229</v>
      </c>
      <c r="E153" s="20">
        <v>6.8</v>
      </c>
      <c r="F153" s="20">
        <v>5</v>
      </c>
      <c r="G153" s="20">
        <v>6.1</v>
      </c>
      <c r="H153" s="20">
        <f t="shared" si="6"/>
        <v>17.899999999999999</v>
      </c>
      <c r="I153" s="2"/>
    </row>
    <row r="154" spans="1:9" x14ac:dyDescent="0.25">
      <c r="A154" s="2"/>
      <c r="B154" s="76" t="s">
        <v>237</v>
      </c>
      <c r="C154" s="42" t="s">
        <v>841</v>
      </c>
      <c r="D154" s="79" t="s">
        <v>229</v>
      </c>
      <c r="E154" s="20">
        <v>6.9</v>
      </c>
      <c r="F154" s="20">
        <v>5.5</v>
      </c>
      <c r="G154" s="20">
        <v>6.2</v>
      </c>
      <c r="H154" s="20">
        <f t="shared" si="6"/>
        <v>18.600000000000001</v>
      </c>
      <c r="I154" s="2"/>
    </row>
    <row r="155" spans="1:9" x14ac:dyDescent="0.25">
      <c r="A155" s="2"/>
      <c r="B155" s="76" t="s">
        <v>237</v>
      </c>
      <c r="C155" s="42" t="s">
        <v>841</v>
      </c>
      <c r="D155" s="79" t="s">
        <v>229</v>
      </c>
      <c r="E155" s="20">
        <v>7</v>
      </c>
      <c r="F155" s="20">
        <v>5.2</v>
      </c>
      <c r="G155" s="20">
        <v>5.2</v>
      </c>
      <c r="H155" s="20">
        <f t="shared" si="6"/>
        <v>17.399999999999999</v>
      </c>
      <c r="I155" s="2"/>
    </row>
    <row r="156" spans="1:9" x14ac:dyDescent="0.25">
      <c r="A156" s="2"/>
      <c r="B156" s="76" t="s">
        <v>237</v>
      </c>
      <c r="C156" s="42" t="s">
        <v>841</v>
      </c>
      <c r="D156" s="79" t="s">
        <v>229</v>
      </c>
      <c r="E156" s="20">
        <v>7.5</v>
      </c>
      <c r="F156" s="20">
        <v>5.5</v>
      </c>
      <c r="G156" s="20">
        <v>5.7</v>
      </c>
      <c r="H156" s="20">
        <f t="shared" si="6"/>
        <v>18.7</v>
      </c>
      <c r="I156" s="2"/>
    </row>
    <row r="157" spans="1:9" x14ac:dyDescent="0.25">
      <c r="A157" s="2"/>
      <c r="B157" s="76" t="s">
        <v>237</v>
      </c>
      <c r="C157" s="42" t="s">
        <v>841</v>
      </c>
      <c r="D157" s="79" t="s">
        <v>229</v>
      </c>
      <c r="E157" s="20">
        <v>7</v>
      </c>
      <c r="F157" s="20">
        <v>4.2</v>
      </c>
      <c r="G157" s="20">
        <v>5.7</v>
      </c>
      <c r="H157" s="20">
        <f t="shared" si="6"/>
        <v>16.899999999999999</v>
      </c>
      <c r="I157" s="2"/>
    </row>
    <row r="158" spans="1:9" x14ac:dyDescent="0.25">
      <c r="A158" s="2"/>
      <c r="B158" s="76" t="s">
        <v>237</v>
      </c>
      <c r="C158" s="42" t="s">
        <v>841</v>
      </c>
      <c r="D158" s="79" t="s">
        <v>229</v>
      </c>
      <c r="E158" s="20">
        <v>7</v>
      </c>
      <c r="F158" s="20">
        <v>5.2</v>
      </c>
      <c r="G158" s="20">
        <v>4.5999999999999996</v>
      </c>
      <c r="H158" s="20">
        <f t="shared" si="6"/>
        <v>16.799999999999997</v>
      </c>
      <c r="I158" s="2"/>
    </row>
    <row r="159" spans="1:9" x14ac:dyDescent="0.25">
      <c r="A159" s="2"/>
      <c r="B159" s="76" t="s">
        <v>237</v>
      </c>
      <c r="C159" s="42" t="s">
        <v>841</v>
      </c>
      <c r="D159" s="79" t="s">
        <v>229</v>
      </c>
      <c r="E159" s="20">
        <v>7</v>
      </c>
      <c r="F159" s="20">
        <v>5</v>
      </c>
      <c r="G159" s="20">
        <v>5</v>
      </c>
      <c r="H159" s="20">
        <f t="shared" si="6"/>
        <v>17</v>
      </c>
      <c r="I159" s="2"/>
    </row>
    <row r="160" spans="1:9" x14ac:dyDescent="0.25">
      <c r="A160" s="2"/>
      <c r="B160" s="77" t="s">
        <v>146</v>
      </c>
      <c r="C160" s="42" t="s">
        <v>728</v>
      </c>
      <c r="D160" s="42" t="s">
        <v>229</v>
      </c>
      <c r="E160" s="20">
        <v>5.5</v>
      </c>
      <c r="F160" s="20">
        <v>4.9000000000000004</v>
      </c>
      <c r="G160" s="20">
        <v>4.4000000000000004</v>
      </c>
      <c r="H160" s="20">
        <v>14.8</v>
      </c>
      <c r="I160" s="2"/>
    </row>
    <row r="161" spans="1:9" x14ac:dyDescent="0.25">
      <c r="A161" s="2"/>
      <c r="B161" s="77" t="s">
        <v>146</v>
      </c>
      <c r="C161" s="42" t="s">
        <v>728</v>
      </c>
      <c r="D161" s="42" t="s">
        <v>229</v>
      </c>
      <c r="E161" s="20">
        <v>7</v>
      </c>
      <c r="F161" s="20">
        <v>5.7</v>
      </c>
      <c r="G161" s="20">
        <v>5.7</v>
      </c>
      <c r="H161" s="20">
        <v>18.399999999999999</v>
      </c>
      <c r="I161" s="2"/>
    </row>
    <row r="162" spans="1:9" x14ac:dyDescent="0.25">
      <c r="A162" s="2"/>
      <c r="B162" s="77" t="s">
        <v>146</v>
      </c>
      <c r="C162" s="42" t="s">
        <v>728</v>
      </c>
      <c r="D162" s="42" t="s">
        <v>229</v>
      </c>
      <c r="E162" s="20">
        <v>6.4</v>
      </c>
      <c r="F162" s="20">
        <v>5.2</v>
      </c>
      <c r="G162" s="20">
        <v>4.2</v>
      </c>
      <c r="H162" s="20">
        <v>15.8</v>
      </c>
      <c r="I162" s="2"/>
    </row>
    <row r="163" spans="1:9" x14ac:dyDescent="0.25">
      <c r="A163" s="2"/>
      <c r="B163" s="77" t="s">
        <v>146</v>
      </c>
      <c r="C163" s="42" t="s">
        <v>728</v>
      </c>
      <c r="D163" s="42" t="s">
        <v>229</v>
      </c>
      <c r="E163" s="20">
        <v>6</v>
      </c>
      <c r="F163" s="20">
        <v>4.5</v>
      </c>
      <c r="G163" s="20">
        <v>5.5</v>
      </c>
      <c r="H163" s="20">
        <v>16</v>
      </c>
      <c r="I163" s="2"/>
    </row>
    <row r="164" spans="1:9" x14ac:dyDescent="0.25">
      <c r="A164" s="2"/>
      <c r="B164" s="77" t="s">
        <v>146</v>
      </c>
      <c r="C164" s="42" t="s">
        <v>728</v>
      </c>
      <c r="D164" s="42" t="s">
        <v>229</v>
      </c>
      <c r="E164" s="20">
        <v>5.5</v>
      </c>
      <c r="F164" s="20">
        <v>7</v>
      </c>
      <c r="G164" s="20">
        <v>4.2</v>
      </c>
      <c r="H164" s="20">
        <v>16.7</v>
      </c>
      <c r="I164" s="2"/>
    </row>
    <row r="165" spans="1:9" x14ac:dyDescent="0.25">
      <c r="A165" s="2"/>
      <c r="B165" s="77" t="s">
        <v>146</v>
      </c>
      <c r="C165" s="42" t="s">
        <v>734</v>
      </c>
      <c r="D165" s="42" t="s">
        <v>229</v>
      </c>
      <c r="E165" s="20">
        <v>6.2</v>
      </c>
      <c r="F165" s="20">
        <v>5.5</v>
      </c>
      <c r="G165" s="20">
        <v>5.5</v>
      </c>
      <c r="H165" s="20">
        <v>17.2</v>
      </c>
      <c r="I165" s="2"/>
    </row>
    <row r="166" spans="1:9" x14ac:dyDescent="0.25">
      <c r="A166" s="2"/>
      <c r="B166" s="77" t="s">
        <v>146</v>
      </c>
      <c r="C166" s="42" t="s">
        <v>734</v>
      </c>
      <c r="D166" s="42" t="s">
        <v>229</v>
      </c>
      <c r="E166" s="20">
        <v>6</v>
      </c>
      <c r="F166" s="20">
        <v>7</v>
      </c>
      <c r="G166" s="20">
        <v>4.0999999999999996</v>
      </c>
      <c r="H166" s="20">
        <v>17.100000000000001</v>
      </c>
      <c r="I166" s="2"/>
    </row>
    <row r="167" spans="1:9" x14ac:dyDescent="0.25">
      <c r="A167" s="2"/>
      <c r="B167" s="77" t="s">
        <v>146</v>
      </c>
      <c r="C167" s="42" t="s">
        <v>734</v>
      </c>
      <c r="D167" s="42" t="s">
        <v>229</v>
      </c>
      <c r="E167" s="20">
        <v>6</v>
      </c>
      <c r="F167" s="20">
        <v>6</v>
      </c>
      <c r="G167" s="20">
        <v>4.5</v>
      </c>
      <c r="H167" s="20">
        <v>16.5</v>
      </c>
      <c r="I167" s="2"/>
    </row>
    <row r="168" spans="1:9" x14ac:dyDescent="0.25">
      <c r="A168" s="2"/>
      <c r="B168" s="77" t="s">
        <v>146</v>
      </c>
      <c r="C168" s="42" t="s">
        <v>734</v>
      </c>
      <c r="D168" s="42" t="s">
        <v>229</v>
      </c>
      <c r="E168" s="20">
        <v>6.2</v>
      </c>
      <c r="F168" s="20">
        <v>6.8</v>
      </c>
      <c r="G168" s="20">
        <v>6.2</v>
      </c>
      <c r="H168" s="20">
        <v>19.2</v>
      </c>
      <c r="I168" s="2"/>
    </row>
    <row r="169" spans="1:9" x14ac:dyDescent="0.25">
      <c r="A169" s="2"/>
      <c r="B169" s="77" t="s">
        <v>146</v>
      </c>
      <c r="C169" s="42" t="s">
        <v>734</v>
      </c>
      <c r="D169" s="42" t="s">
        <v>229</v>
      </c>
      <c r="E169" s="20">
        <v>5.2</v>
      </c>
      <c r="F169" s="20">
        <v>6</v>
      </c>
      <c r="G169" s="20">
        <v>5.0999999999999996</v>
      </c>
      <c r="H169" s="20">
        <v>16.3</v>
      </c>
      <c r="I169" s="2"/>
    </row>
    <row r="170" spans="1:9" x14ac:dyDescent="0.25">
      <c r="A170" s="2"/>
      <c r="B170" s="77" t="s">
        <v>146</v>
      </c>
      <c r="C170" s="42" t="s">
        <v>735</v>
      </c>
      <c r="D170" s="42" t="s">
        <v>229</v>
      </c>
      <c r="E170" s="20">
        <v>7.5</v>
      </c>
      <c r="F170" s="20">
        <v>6</v>
      </c>
      <c r="G170" s="20">
        <v>5.7</v>
      </c>
      <c r="H170" s="20">
        <v>19.2</v>
      </c>
      <c r="I170" s="2"/>
    </row>
    <row r="171" spans="1:9" x14ac:dyDescent="0.25">
      <c r="A171" s="2"/>
      <c r="B171" s="77" t="s">
        <v>146</v>
      </c>
      <c r="C171" s="42" t="s">
        <v>735</v>
      </c>
      <c r="D171" s="42" t="s">
        <v>229</v>
      </c>
      <c r="E171" s="20">
        <v>6.5</v>
      </c>
      <c r="F171" s="20">
        <v>6</v>
      </c>
      <c r="G171" s="20">
        <v>4.5</v>
      </c>
      <c r="H171" s="20">
        <v>17</v>
      </c>
      <c r="I171" s="2"/>
    </row>
    <row r="172" spans="1:9" x14ac:dyDescent="0.25">
      <c r="A172" s="2"/>
      <c r="B172" s="77" t="s">
        <v>146</v>
      </c>
      <c r="C172" s="42" t="s">
        <v>735</v>
      </c>
      <c r="D172" s="42" t="s">
        <v>229</v>
      </c>
      <c r="E172" s="20">
        <v>5</v>
      </c>
      <c r="F172" s="20">
        <v>6</v>
      </c>
      <c r="G172" s="20">
        <v>4.5</v>
      </c>
      <c r="H172" s="20">
        <v>15.5</v>
      </c>
      <c r="I172" s="2"/>
    </row>
    <row r="173" spans="1:9" x14ac:dyDescent="0.25">
      <c r="A173" s="2"/>
      <c r="B173" s="77" t="s">
        <v>146</v>
      </c>
      <c r="C173" s="42" t="s">
        <v>735</v>
      </c>
      <c r="D173" s="42" t="s">
        <v>229</v>
      </c>
      <c r="E173" s="20">
        <v>6.5</v>
      </c>
      <c r="F173" s="20">
        <v>6.5</v>
      </c>
      <c r="G173" s="20">
        <v>5.2</v>
      </c>
      <c r="H173" s="20">
        <v>18.2</v>
      </c>
      <c r="I173" s="2"/>
    </row>
    <row r="174" spans="1:9" x14ac:dyDescent="0.25">
      <c r="A174" s="2"/>
      <c r="B174" s="77" t="s">
        <v>146</v>
      </c>
      <c r="C174" s="42" t="s">
        <v>735</v>
      </c>
      <c r="D174" s="42" t="s">
        <v>229</v>
      </c>
      <c r="E174" s="20">
        <v>6.5</v>
      </c>
      <c r="F174" s="20">
        <v>5.5</v>
      </c>
      <c r="G174" s="20">
        <v>6</v>
      </c>
      <c r="H174" s="20">
        <v>18</v>
      </c>
      <c r="I174" s="2"/>
    </row>
    <row r="175" spans="1:9" x14ac:dyDescent="0.25">
      <c r="A175" s="2"/>
      <c r="B175" s="77" t="s">
        <v>146</v>
      </c>
      <c r="C175" s="42" t="s">
        <v>729</v>
      </c>
      <c r="D175" s="42" t="s">
        <v>229</v>
      </c>
      <c r="E175" s="20">
        <v>6.5</v>
      </c>
      <c r="F175" s="20">
        <v>6</v>
      </c>
      <c r="G175" s="20">
        <v>3.5</v>
      </c>
      <c r="H175" s="20">
        <v>16</v>
      </c>
      <c r="I175" s="2"/>
    </row>
    <row r="176" spans="1:9" x14ac:dyDescent="0.25">
      <c r="A176" s="2"/>
      <c r="B176" s="77" t="s">
        <v>146</v>
      </c>
      <c r="C176" s="42" t="s">
        <v>729</v>
      </c>
      <c r="D176" s="42" t="s">
        <v>229</v>
      </c>
      <c r="E176" s="20">
        <v>6.7</v>
      </c>
      <c r="F176" s="20">
        <v>6</v>
      </c>
      <c r="G176" s="20">
        <v>3.8</v>
      </c>
      <c r="H176" s="20">
        <v>16.5</v>
      </c>
      <c r="I176" s="2"/>
    </row>
    <row r="177" spans="1:9" x14ac:dyDescent="0.25">
      <c r="A177" s="2"/>
      <c r="B177" s="77" t="s">
        <v>146</v>
      </c>
      <c r="C177" s="42" t="s">
        <v>729</v>
      </c>
      <c r="D177" s="42" t="s">
        <v>229</v>
      </c>
      <c r="E177" s="20">
        <v>6.5</v>
      </c>
      <c r="F177" s="20">
        <v>5.5</v>
      </c>
      <c r="G177" s="20">
        <v>4</v>
      </c>
      <c r="H177" s="20">
        <v>16</v>
      </c>
      <c r="I177" s="2"/>
    </row>
    <row r="178" spans="1:9" x14ac:dyDescent="0.25">
      <c r="A178" s="2"/>
      <c r="B178" s="77" t="s">
        <v>146</v>
      </c>
      <c r="C178" s="42" t="s">
        <v>729</v>
      </c>
      <c r="D178" s="42" t="s">
        <v>229</v>
      </c>
      <c r="E178" s="20">
        <v>6.8</v>
      </c>
      <c r="F178" s="20">
        <v>6.5</v>
      </c>
      <c r="G178" s="20">
        <v>3.8</v>
      </c>
      <c r="H178" s="20">
        <v>17.100000000000001</v>
      </c>
      <c r="I178" s="2"/>
    </row>
    <row r="179" spans="1:9" x14ac:dyDescent="0.25">
      <c r="A179" s="2"/>
      <c r="B179" s="77" t="s">
        <v>146</v>
      </c>
      <c r="C179" s="42" t="s">
        <v>729</v>
      </c>
      <c r="D179" s="42" t="s">
        <v>229</v>
      </c>
      <c r="E179" s="20">
        <v>6.7</v>
      </c>
      <c r="F179" s="20">
        <v>4</v>
      </c>
      <c r="G179" s="20">
        <v>5.9</v>
      </c>
      <c r="H179" s="20">
        <v>16.600000000000001</v>
      </c>
      <c r="I179" s="2"/>
    </row>
    <row r="180" spans="1:9" x14ac:dyDescent="0.25">
      <c r="A180" s="2"/>
      <c r="B180" s="77" t="s">
        <v>146</v>
      </c>
      <c r="C180" s="42" t="s">
        <v>729</v>
      </c>
      <c r="D180" s="42" t="s">
        <v>229</v>
      </c>
      <c r="E180" s="20">
        <v>6</v>
      </c>
      <c r="F180" s="20">
        <v>5.8</v>
      </c>
      <c r="G180" s="20">
        <v>4.4000000000000004</v>
      </c>
      <c r="H180" s="20">
        <v>16.2</v>
      </c>
      <c r="I180" s="2"/>
    </row>
    <row r="181" spans="1:9" x14ac:dyDescent="0.25">
      <c r="A181" s="2"/>
      <c r="B181" s="77" t="s">
        <v>146</v>
      </c>
      <c r="C181" s="42" t="s">
        <v>736</v>
      </c>
      <c r="D181" s="42" t="s">
        <v>229</v>
      </c>
      <c r="E181" s="20">
        <v>5.4</v>
      </c>
      <c r="F181" s="20">
        <v>5.3</v>
      </c>
      <c r="G181" s="20">
        <v>3.7</v>
      </c>
      <c r="H181" s="20">
        <v>14.4</v>
      </c>
      <c r="I181" s="2"/>
    </row>
    <row r="182" spans="1:9" x14ac:dyDescent="0.25">
      <c r="A182" s="2"/>
      <c r="B182" s="77" t="s">
        <v>146</v>
      </c>
      <c r="C182" s="42" t="s">
        <v>736</v>
      </c>
      <c r="D182" s="42" t="s">
        <v>229</v>
      </c>
      <c r="E182" s="20">
        <v>6</v>
      </c>
      <c r="F182" s="20">
        <v>5.5</v>
      </c>
      <c r="G182" s="20">
        <v>4.2</v>
      </c>
      <c r="H182" s="20">
        <v>15.7</v>
      </c>
      <c r="I182" s="2"/>
    </row>
    <row r="183" spans="1:9" x14ac:dyDescent="0.25">
      <c r="A183" s="2"/>
      <c r="B183" s="77" t="s">
        <v>146</v>
      </c>
      <c r="C183" s="42" t="s">
        <v>736</v>
      </c>
      <c r="D183" s="42" t="s">
        <v>229</v>
      </c>
      <c r="E183" s="20">
        <v>5.8</v>
      </c>
      <c r="F183" s="20">
        <v>5.7</v>
      </c>
      <c r="G183" s="20">
        <v>6.2</v>
      </c>
      <c r="H183" s="20">
        <v>17.7</v>
      </c>
      <c r="I183" s="2"/>
    </row>
    <row r="184" spans="1:9" x14ac:dyDescent="0.25">
      <c r="A184" s="2"/>
      <c r="B184" s="77" t="s">
        <v>146</v>
      </c>
      <c r="C184" s="42" t="s">
        <v>736</v>
      </c>
      <c r="D184" s="42" t="s">
        <v>229</v>
      </c>
      <c r="E184" s="20">
        <v>6.1</v>
      </c>
      <c r="F184" s="20">
        <v>4</v>
      </c>
      <c r="G184" s="20">
        <v>5.8</v>
      </c>
      <c r="H184" s="20">
        <v>15.9</v>
      </c>
      <c r="I184" s="2"/>
    </row>
    <row r="185" spans="1:9" x14ac:dyDescent="0.25">
      <c r="A185" s="2"/>
      <c r="B185" s="77" t="s">
        <v>146</v>
      </c>
      <c r="C185" s="42" t="s">
        <v>736</v>
      </c>
      <c r="D185" s="42" t="s">
        <v>229</v>
      </c>
      <c r="E185" s="20">
        <v>6.1</v>
      </c>
      <c r="F185" s="20">
        <v>5.3</v>
      </c>
      <c r="G185" s="20">
        <v>4.0999999999999996</v>
      </c>
      <c r="H185" s="20">
        <v>15.5</v>
      </c>
      <c r="I185" s="2"/>
    </row>
    <row r="186" spans="1:9" x14ac:dyDescent="0.25">
      <c r="A186" s="2"/>
      <c r="B186" s="77" t="s">
        <v>146</v>
      </c>
      <c r="C186" s="42" t="s">
        <v>730</v>
      </c>
      <c r="D186" s="42" t="s">
        <v>229</v>
      </c>
      <c r="E186" s="20">
        <v>6.7</v>
      </c>
      <c r="F186" s="20">
        <v>4.9000000000000004</v>
      </c>
      <c r="G186" s="20">
        <v>5.5</v>
      </c>
      <c r="H186" s="20">
        <v>17.100000000000001</v>
      </c>
      <c r="I186" s="2"/>
    </row>
    <row r="187" spans="1:9" x14ac:dyDescent="0.25">
      <c r="A187" s="2"/>
      <c r="B187" s="77" t="s">
        <v>146</v>
      </c>
      <c r="C187" s="42" t="s">
        <v>730</v>
      </c>
      <c r="D187" s="42" t="s">
        <v>229</v>
      </c>
      <c r="E187" s="20">
        <v>5.9</v>
      </c>
      <c r="F187" s="20">
        <v>5.7</v>
      </c>
      <c r="G187" s="20">
        <v>5.9</v>
      </c>
      <c r="H187" s="20">
        <v>17.5</v>
      </c>
      <c r="I187" s="2"/>
    </row>
    <row r="188" spans="1:9" x14ac:dyDescent="0.25">
      <c r="A188" s="2"/>
      <c r="B188" s="77" t="s">
        <v>146</v>
      </c>
      <c r="C188" s="42" t="s">
        <v>730</v>
      </c>
      <c r="D188" s="42" t="s">
        <v>229</v>
      </c>
      <c r="E188" s="20">
        <v>5.3</v>
      </c>
      <c r="F188" s="20">
        <v>4.5999999999999996</v>
      </c>
      <c r="G188" s="20">
        <v>5.8</v>
      </c>
      <c r="H188" s="20">
        <v>15.7</v>
      </c>
      <c r="I188" s="2"/>
    </row>
    <row r="189" spans="1:9" x14ac:dyDescent="0.25">
      <c r="A189" s="2"/>
      <c r="B189" s="77" t="s">
        <v>146</v>
      </c>
      <c r="C189" s="42" t="s">
        <v>730</v>
      </c>
      <c r="D189" s="42" t="s">
        <v>229</v>
      </c>
      <c r="E189" s="20">
        <v>5.4</v>
      </c>
      <c r="F189" s="20">
        <v>5.6</v>
      </c>
      <c r="G189" s="20">
        <v>6.1</v>
      </c>
      <c r="H189" s="20">
        <v>17.100000000000001</v>
      </c>
      <c r="I189" s="2"/>
    </row>
    <row r="190" spans="1:9" x14ac:dyDescent="0.25">
      <c r="A190" s="2"/>
      <c r="B190" s="77" t="s">
        <v>146</v>
      </c>
      <c r="C190" s="42" t="s">
        <v>730</v>
      </c>
      <c r="D190" s="42" t="s">
        <v>229</v>
      </c>
      <c r="E190" s="20">
        <v>5.8</v>
      </c>
      <c r="F190" s="20">
        <v>7</v>
      </c>
      <c r="G190" s="20">
        <v>4.3</v>
      </c>
      <c r="H190" s="20">
        <v>17.100000000000001</v>
      </c>
      <c r="I190" s="2"/>
    </row>
    <row r="191" spans="1:9" x14ac:dyDescent="0.25">
      <c r="A191" s="2"/>
      <c r="B191" s="77" t="s">
        <v>146</v>
      </c>
      <c r="C191" s="42" t="s">
        <v>737</v>
      </c>
      <c r="D191" s="42" t="s">
        <v>229</v>
      </c>
      <c r="E191" s="20">
        <v>6.3</v>
      </c>
      <c r="F191" s="20">
        <v>7</v>
      </c>
      <c r="G191" s="20">
        <v>3.5</v>
      </c>
      <c r="H191" s="20">
        <v>16.8</v>
      </c>
      <c r="I191" s="2"/>
    </row>
    <row r="192" spans="1:9" x14ac:dyDescent="0.25">
      <c r="A192" s="2"/>
      <c r="B192" s="77" t="s">
        <v>146</v>
      </c>
      <c r="C192" s="42" t="s">
        <v>737</v>
      </c>
      <c r="D192" s="42" t="s">
        <v>229</v>
      </c>
      <c r="E192" s="20">
        <v>5.2</v>
      </c>
      <c r="F192" s="20">
        <v>5.7</v>
      </c>
      <c r="G192" s="20">
        <v>4.8</v>
      </c>
      <c r="H192" s="20">
        <v>15.7</v>
      </c>
      <c r="I192" s="2"/>
    </row>
    <row r="193" spans="1:9" x14ac:dyDescent="0.25">
      <c r="A193" s="2"/>
      <c r="B193" s="77" t="s">
        <v>146</v>
      </c>
      <c r="C193" s="42" t="s">
        <v>737</v>
      </c>
      <c r="D193" s="42" t="s">
        <v>229</v>
      </c>
      <c r="E193" s="20">
        <v>6.2</v>
      </c>
      <c r="F193" s="20">
        <v>6.7</v>
      </c>
      <c r="G193" s="20">
        <v>3.5</v>
      </c>
      <c r="H193" s="20">
        <v>16.399999999999999</v>
      </c>
      <c r="I193" s="2"/>
    </row>
    <row r="194" spans="1:9" x14ac:dyDescent="0.25">
      <c r="A194" s="2"/>
      <c r="B194" s="77" t="s">
        <v>146</v>
      </c>
      <c r="C194" s="42" t="s">
        <v>737</v>
      </c>
      <c r="D194" s="42" t="s">
        <v>229</v>
      </c>
      <c r="E194" s="20">
        <v>6.5</v>
      </c>
      <c r="F194" s="20">
        <v>6.4</v>
      </c>
      <c r="G194" s="20">
        <v>3.2</v>
      </c>
      <c r="H194" s="20">
        <v>16.100000000000001</v>
      </c>
      <c r="I194" s="2"/>
    </row>
    <row r="195" spans="1:9" x14ac:dyDescent="0.25">
      <c r="A195" s="2"/>
      <c r="B195" s="77" t="s">
        <v>146</v>
      </c>
      <c r="C195" s="42" t="s">
        <v>737</v>
      </c>
      <c r="D195" s="42" t="s">
        <v>229</v>
      </c>
      <c r="E195" s="20">
        <v>5</v>
      </c>
      <c r="F195" s="20">
        <v>7.3</v>
      </c>
      <c r="G195" s="20">
        <v>3.8</v>
      </c>
      <c r="H195" s="20">
        <v>16.100000000000001</v>
      </c>
      <c r="I195" s="2"/>
    </row>
    <row r="196" spans="1:9" x14ac:dyDescent="0.25">
      <c r="A196" s="2"/>
      <c r="B196" s="77" t="s">
        <v>146</v>
      </c>
      <c r="C196" s="42" t="s">
        <v>731</v>
      </c>
      <c r="D196" s="42" t="s">
        <v>229</v>
      </c>
      <c r="E196" s="20">
        <v>6.8</v>
      </c>
      <c r="F196" s="20">
        <v>4.8</v>
      </c>
      <c r="G196" s="20">
        <v>6.4</v>
      </c>
      <c r="H196" s="20">
        <v>18</v>
      </c>
      <c r="I196" s="2"/>
    </row>
    <row r="197" spans="1:9" x14ac:dyDescent="0.25">
      <c r="A197" s="2"/>
      <c r="B197" s="77" t="s">
        <v>146</v>
      </c>
      <c r="C197" s="42" t="s">
        <v>731</v>
      </c>
      <c r="D197" s="42" t="s">
        <v>229</v>
      </c>
      <c r="E197" s="20">
        <v>7.5</v>
      </c>
      <c r="F197" s="20">
        <v>5.5</v>
      </c>
      <c r="G197" s="20">
        <v>6.2</v>
      </c>
      <c r="H197" s="20">
        <v>19.2</v>
      </c>
      <c r="I197" s="2"/>
    </row>
    <row r="198" spans="1:9" x14ac:dyDescent="0.25">
      <c r="A198" s="2"/>
      <c r="B198" s="77" t="s">
        <v>146</v>
      </c>
      <c r="C198" s="42" t="s">
        <v>731</v>
      </c>
      <c r="D198" s="42" t="s">
        <v>229</v>
      </c>
      <c r="E198" s="20">
        <v>6.4</v>
      </c>
      <c r="F198" s="20">
        <v>4.8</v>
      </c>
      <c r="G198" s="20">
        <v>6.3</v>
      </c>
      <c r="H198" s="20">
        <v>17.5</v>
      </c>
      <c r="I198" s="2"/>
    </row>
    <row r="199" spans="1:9" x14ac:dyDescent="0.25">
      <c r="A199" s="2"/>
      <c r="B199" s="77" t="s">
        <v>146</v>
      </c>
      <c r="C199" s="42" t="s">
        <v>731</v>
      </c>
      <c r="D199" s="42" t="s">
        <v>229</v>
      </c>
      <c r="E199" s="20">
        <v>6.5</v>
      </c>
      <c r="F199" s="20">
        <v>5</v>
      </c>
      <c r="G199" s="20">
        <v>4.0999999999999996</v>
      </c>
      <c r="H199" s="20">
        <v>15.6</v>
      </c>
      <c r="I199" s="2"/>
    </row>
    <row r="200" spans="1:9" x14ac:dyDescent="0.25">
      <c r="A200" s="2"/>
      <c r="B200" s="77" t="s">
        <v>146</v>
      </c>
      <c r="C200" s="42" t="s">
        <v>731</v>
      </c>
      <c r="D200" s="42" t="s">
        <v>229</v>
      </c>
      <c r="E200" s="20">
        <v>7.3</v>
      </c>
      <c r="F200" s="20">
        <v>5.9</v>
      </c>
      <c r="G200" s="20">
        <v>4.7</v>
      </c>
      <c r="H200" s="20">
        <v>17.899999999999999</v>
      </c>
      <c r="I200" s="2"/>
    </row>
    <row r="201" spans="1:9" x14ac:dyDescent="0.25">
      <c r="A201" s="2"/>
      <c r="B201" s="77" t="s">
        <v>146</v>
      </c>
      <c r="C201" s="42" t="s">
        <v>738</v>
      </c>
      <c r="D201" s="42" t="s">
        <v>229</v>
      </c>
      <c r="E201" s="20">
        <v>6</v>
      </c>
      <c r="F201" s="20">
        <v>3.9</v>
      </c>
      <c r="G201" s="20">
        <v>5.2</v>
      </c>
      <c r="H201" s="20">
        <v>15.1</v>
      </c>
      <c r="I201" s="2"/>
    </row>
    <row r="202" spans="1:9" x14ac:dyDescent="0.25">
      <c r="A202" s="2"/>
      <c r="B202" s="77" t="s">
        <v>146</v>
      </c>
      <c r="C202" s="42" t="s">
        <v>738</v>
      </c>
      <c r="D202" s="42" t="s">
        <v>229</v>
      </c>
      <c r="E202" s="20">
        <v>6</v>
      </c>
      <c r="F202" s="20">
        <v>7.5</v>
      </c>
      <c r="G202" s="20">
        <v>4.5</v>
      </c>
      <c r="H202" s="20">
        <v>18</v>
      </c>
      <c r="I202" s="2"/>
    </row>
    <row r="203" spans="1:9" x14ac:dyDescent="0.25">
      <c r="A203" s="2"/>
      <c r="B203" s="77" t="s">
        <v>146</v>
      </c>
      <c r="C203" s="42" t="s">
        <v>738</v>
      </c>
      <c r="D203" s="42" t="s">
        <v>229</v>
      </c>
      <c r="E203" s="20">
        <v>7</v>
      </c>
      <c r="F203" s="20">
        <v>4.0999999999999996</v>
      </c>
      <c r="G203" s="20">
        <v>5.3</v>
      </c>
      <c r="H203" s="20">
        <v>16.399999999999999</v>
      </c>
      <c r="I203" s="2"/>
    </row>
    <row r="204" spans="1:9" x14ac:dyDescent="0.25">
      <c r="A204" s="2"/>
      <c r="B204" s="77" t="s">
        <v>146</v>
      </c>
      <c r="C204" s="42" t="s">
        <v>738</v>
      </c>
      <c r="D204" s="42" t="s">
        <v>229</v>
      </c>
      <c r="E204" s="20">
        <v>5.5</v>
      </c>
      <c r="F204" s="20">
        <v>5.7</v>
      </c>
      <c r="G204" s="20">
        <v>4.8</v>
      </c>
      <c r="H204" s="20">
        <v>16</v>
      </c>
      <c r="I204" s="2"/>
    </row>
    <row r="205" spans="1:9" x14ac:dyDescent="0.25">
      <c r="A205" s="2"/>
      <c r="B205" s="77" t="s">
        <v>146</v>
      </c>
      <c r="C205" s="42" t="s">
        <v>738</v>
      </c>
      <c r="D205" s="42" t="s">
        <v>229</v>
      </c>
      <c r="E205" s="20">
        <v>6.5</v>
      </c>
      <c r="F205" s="20">
        <v>5.7</v>
      </c>
      <c r="G205" s="20">
        <v>5.0999999999999996</v>
      </c>
      <c r="H205" s="20">
        <v>17.3</v>
      </c>
      <c r="I205" s="2"/>
    </row>
    <row r="206" spans="1:9" x14ac:dyDescent="0.25">
      <c r="A206" s="2"/>
      <c r="B206" s="77" t="s">
        <v>146</v>
      </c>
      <c r="C206" s="42" t="s">
        <v>798</v>
      </c>
      <c r="D206" s="42" t="s">
        <v>229</v>
      </c>
      <c r="E206" s="20">
        <v>5.8</v>
      </c>
      <c r="F206" s="20">
        <v>6.2</v>
      </c>
      <c r="G206" s="20">
        <v>5.3</v>
      </c>
      <c r="H206" s="20">
        <v>17.3</v>
      </c>
      <c r="I206" s="2"/>
    </row>
    <row r="207" spans="1:9" x14ac:dyDescent="0.25">
      <c r="A207" s="2"/>
      <c r="B207" s="77" t="s">
        <v>146</v>
      </c>
      <c r="C207" s="42" t="s">
        <v>798</v>
      </c>
      <c r="D207" s="42" t="s">
        <v>229</v>
      </c>
      <c r="E207" s="20">
        <v>6</v>
      </c>
      <c r="F207" s="20">
        <v>7.3</v>
      </c>
      <c r="G207" s="20">
        <v>3.3</v>
      </c>
      <c r="H207" s="20">
        <v>16.600000000000001</v>
      </c>
      <c r="I207" s="2"/>
    </row>
    <row r="208" spans="1:9" x14ac:dyDescent="0.25">
      <c r="A208" s="2"/>
      <c r="B208" s="77" t="s">
        <v>146</v>
      </c>
      <c r="C208" s="42" t="s">
        <v>798</v>
      </c>
      <c r="D208" s="42" t="s">
        <v>229</v>
      </c>
      <c r="E208" s="20">
        <v>5.3</v>
      </c>
      <c r="F208" s="20">
        <v>5.4</v>
      </c>
      <c r="G208" s="20">
        <v>4.5</v>
      </c>
      <c r="H208" s="20">
        <v>15.2</v>
      </c>
      <c r="I208" s="2"/>
    </row>
    <row r="209" spans="1:9" x14ac:dyDescent="0.25">
      <c r="A209" s="2"/>
      <c r="B209" s="77" t="s">
        <v>146</v>
      </c>
      <c r="C209" s="42" t="s">
        <v>798</v>
      </c>
      <c r="D209" s="42" t="s">
        <v>229</v>
      </c>
      <c r="E209" s="20">
        <v>6.5</v>
      </c>
      <c r="F209" s="20">
        <v>5</v>
      </c>
      <c r="G209" s="20">
        <v>5.0999999999999996</v>
      </c>
      <c r="H209" s="20">
        <v>16.600000000000001</v>
      </c>
      <c r="I209" s="2"/>
    </row>
    <row r="210" spans="1:9" x14ac:dyDescent="0.25">
      <c r="A210" s="2"/>
      <c r="B210" s="77" t="s">
        <v>146</v>
      </c>
      <c r="C210" s="42" t="s">
        <v>798</v>
      </c>
      <c r="D210" s="42" t="s">
        <v>229</v>
      </c>
      <c r="E210" s="20">
        <v>6.2</v>
      </c>
      <c r="F210" s="20">
        <v>7</v>
      </c>
      <c r="G210" s="20">
        <v>3.3</v>
      </c>
      <c r="H210" s="20">
        <v>16.5</v>
      </c>
      <c r="I210" s="2"/>
    </row>
    <row r="211" spans="1:9" x14ac:dyDescent="0.25">
      <c r="A211" s="2"/>
      <c r="B211" s="77" t="s">
        <v>146</v>
      </c>
      <c r="C211" s="42" t="s">
        <v>799</v>
      </c>
      <c r="D211" s="42" t="s">
        <v>229</v>
      </c>
      <c r="E211" s="20">
        <v>5</v>
      </c>
      <c r="F211" s="20">
        <v>7</v>
      </c>
      <c r="G211" s="20">
        <v>3.3</v>
      </c>
      <c r="H211" s="20">
        <v>15.3</v>
      </c>
      <c r="I211" s="2"/>
    </row>
    <row r="212" spans="1:9" x14ac:dyDescent="0.25">
      <c r="A212" s="2"/>
      <c r="B212" s="77" t="s">
        <v>146</v>
      </c>
      <c r="C212" s="42" t="s">
        <v>799</v>
      </c>
      <c r="D212" s="42" t="s">
        <v>229</v>
      </c>
      <c r="E212" s="20">
        <v>6.2</v>
      </c>
      <c r="F212" s="20">
        <v>6.8</v>
      </c>
      <c r="G212" s="20">
        <v>3.7</v>
      </c>
      <c r="H212" s="20">
        <v>16.7</v>
      </c>
      <c r="I212" s="2"/>
    </row>
    <row r="213" spans="1:9" x14ac:dyDescent="0.25">
      <c r="A213" s="2"/>
      <c r="B213" s="77" t="s">
        <v>146</v>
      </c>
      <c r="C213" s="42" t="s">
        <v>799</v>
      </c>
      <c r="D213" s="42" t="s">
        <v>229</v>
      </c>
      <c r="E213" s="20">
        <v>6.3</v>
      </c>
      <c r="F213" s="20">
        <v>6</v>
      </c>
      <c r="G213" s="20">
        <v>5</v>
      </c>
      <c r="H213" s="20">
        <v>17.3</v>
      </c>
      <c r="I213" s="2"/>
    </row>
    <row r="214" spans="1:9" x14ac:dyDescent="0.25">
      <c r="A214" s="2"/>
      <c r="B214" s="77" t="s">
        <v>146</v>
      </c>
      <c r="C214" s="42" t="s">
        <v>799</v>
      </c>
      <c r="D214" s="42" t="s">
        <v>229</v>
      </c>
      <c r="E214" s="20">
        <v>5.5</v>
      </c>
      <c r="F214" s="20">
        <v>6.3</v>
      </c>
      <c r="G214" s="20">
        <v>4.7</v>
      </c>
      <c r="H214" s="20">
        <v>16.5</v>
      </c>
      <c r="I214" s="2"/>
    </row>
    <row r="215" spans="1:9" x14ac:dyDescent="0.25">
      <c r="A215" s="2"/>
      <c r="B215" s="77" t="s">
        <v>146</v>
      </c>
      <c r="C215" s="42" t="s">
        <v>799</v>
      </c>
      <c r="D215" s="42" t="s">
        <v>229</v>
      </c>
      <c r="E215" s="20">
        <v>6.5</v>
      </c>
      <c r="F215" s="20">
        <v>7</v>
      </c>
      <c r="G215" s="20">
        <v>4.9000000000000004</v>
      </c>
      <c r="H215" s="20">
        <v>18.399999999999999</v>
      </c>
      <c r="I215" s="2"/>
    </row>
    <row r="216" spans="1:9" x14ac:dyDescent="0.25">
      <c r="A216" s="2"/>
      <c r="B216" s="77" t="s">
        <v>146</v>
      </c>
      <c r="C216" s="42" t="s">
        <v>800</v>
      </c>
      <c r="D216" s="42" t="s">
        <v>229</v>
      </c>
      <c r="E216" s="20">
        <v>6.5</v>
      </c>
      <c r="F216" s="20">
        <v>5.7</v>
      </c>
      <c r="G216" s="20">
        <v>5.3</v>
      </c>
      <c r="H216" s="20">
        <v>17.5</v>
      </c>
      <c r="I216" s="2"/>
    </row>
    <row r="217" spans="1:9" x14ac:dyDescent="0.25">
      <c r="A217" s="2"/>
      <c r="B217" s="77" t="s">
        <v>146</v>
      </c>
      <c r="C217" s="42" t="s">
        <v>800</v>
      </c>
      <c r="D217" s="42" t="s">
        <v>229</v>
      </c>
      <c r="E217" s="20">
        <v>6.2</v>
      </c>
      <c r="F217" s="20">
        <v>4.5</v>
      </c>
      <c r="G217" s="20">
        <v>7</v>
      </c>
      <c r="H217" s="20">
        <v>17.7</v>
      </c>
      <c r="I217" s="2"/>
    </row>
    <row r="218" spans="1:9" x14ac:dyDescent="0.25">
      <c r="A218" s="2"/>
      <c r="B218" s="77" t="s">
        <v>146</v>
      </c>
      <c r="C218" s="42" t="s">
        <v>800</v>
      </c>
      <c r="D218" s="42" t="s">
        <v>229</v>
      </c>
      <c r="E218" s="20">
        <v>6.3</v>
      </c>
      <c r="F218" s="20">
        <v>7.3</v>
      </c>
      <c r="G218" s="20">
        <v>4.3</v>
      </c>
      <c r="H218" s="20">
        <v>17.899999999999999</v>
      </c>
      <c r="I218" s="2"/>
    </row>
    <row r="219" spans="1:9" x14ac:dyDescent="0.25">
      <c r="A219" s="2"/>
      <c r="B219" s="77" t="s">
        <v>146</v>
      </c>
      <c r="C219" s="42" t="s">
        <v>800</v>
      </c>
      <c r="D219" s="42" t="s">
        <v>229</v>
      </c>
      <c r="E219" s="20">
        <v>6.5</v>
      </c>
      <c r="F219" s="20">
        <v>5.8</v>
      </c>
      <c r="G219" s="20">
        <v>4.5999999999999996</v>
      </c>
      <c r="H219" s="20">
        <v>16.899999999999999</v>
      </c>
      <c r="I219" s="2"/>
    </row>
    <row r="220" spans="1:9" x14ac:dyDescent="0.25">
      <c r="A220" s="2"/>
      <c r="B220" s="77" t="s">
        <v>146</v>
      </c>
      <c r="C220" s="42" t="s">
        <v>800</v>
      </c>
      <c r="D220" s="42" t="s">
        <v>229</v>
      </c>
      <c r="E220" s="20">
        <v>6</v>
      </c>
      <c r="F220" s="20">
        <v>6.5</v>
      </c>
      <c r="G220" s="20">
        <v>3.8</v>
      </c>
      <c r="H220" s="20">
        <v>16.3</v>
      </c>
      <c r="I220" s="2"/>
    </row>
    <row r="221" spans="1:9" x14ac:dyDescent="0.25">
      <c r="A221" s="2"/>
      <c r="B221" s="77" t="s">
        <v>146</v>
      </c>
      <c r="C221" s="42" t="s">
        <v>801</v>
      </c>
      <c r="D221" s="42" t="s">
        <v>229</v>
      </c>
      <c r="E221" s="20">
        <v>6.5</v>
      </c>
      <c r="F221" s="20">
        <v>6.5</v>
      </c>
      <c r="G221" s="20">
        <v>5</v>
      </c>
      <c r="H221" s="20">
        <v>18</v>
      </c>
      <c r="I221" s="2"/>
    </row>
    <row r="222" spans="1:9" x14ac:dyDescent="0.25">
      <c r="A222" s="2"/>
      <c r="B222" s="77" t="s">
        <v>146</v>
      </c>
      <c r="C222" s="42" t="s">
        <v>801</v>
      </c>
      <c r="D222" s="42" t="s">
        <v>229</v>
      </c>
      <c r="E222" s="20">
        <v>5.8</v>
      </c>
      <c r="F222" s="20">
        <v>5.5</v>
      </c>
      <c r="G222" s="20">
        <v>5</v>
      </c>
      <c r="H222" s="20">
        <v>16.3</v>
      </c>
      <c r="I222" s="2"/>
    </row>
    <row r="223" spans="1:9" x14ac:dyDescent="0.25">
      <c r="A223" s="2"/>
      <c r="B223" s="77" t="s">
        <v>146</v>
      </c>
      <c r="C223" s="42" t="s">
        <v>801</v>
      </c>
      <c r="D223" s="42" t="s">
        <v>229</v>
      </c>
      <c r="E223" s="20">
        <v>6</v>
      </c>
      <c r="F223" s="20">
        <v>4.5</v>
      </c>
      <c r="G223" s="20">
        <v>4.5</v>
      </c>
      <c r="H223" s="20">
        <v>15</v>
      </c>
      <c r="I223" s="2"/>
    </row>
    <row r="224" spans="1:9" x14ac:dyDescent="0.25">
      <c r="A224" s="2"/>
      <c r="B224" s="77" t="s">
        <v>146</v>
      </c>
      <c r="C224" s="42" t="s">
        <v>801</v>
      </c>
      <c r="D224" s="42" t="s">
        <v>229</v>
      </c>
      <c r="E224" s="20">
        <v>6</v>
      </c>
      <c r="F224" s="20">
        <v>6</v>
      </c>
      <c r="G224" s="20">
        <v>7</v>
      </c>
      <c r="H224" s="20">
        <v>19</v>
      </c>
      <c r="I224" s="2"/>
    </row>
    <row r="225" spans="1:9" x14ac:dyDescent="0.25">
      <c r="A225" s="2"/>
      <c r="B225" s="77" t="s">
        <v>146</v>
      </c>
      <c r="C225" s="42" t="s">
        <v>801</v>
      </c>
      <c r="D225" s="42" t="s">
        <v>229</v>
      </c>
      <c r="E225" s="20">
        <v>5.5</v>
      </c>
      <c r="F225" s="20">
        <v>5.7</v>
      </c>
      <c r="G225" s="20">
        <v>5.8</v>
      </c>
      <c r="H225" s="20">
        <v>17</v>
      </c>
      <c r="I225" s="2"/>
    </row>
    <row r="226" spans="1:9" x14ac:dyDescent="0.25">
      <c r="A226" s="2"/>
      <c r="B226" s="77" t="s">
        <v>146</v>
      </c>
      <c r="C226" s="42" t="s">
        <v>802</v>
      </c>
      <c r="D226" s="42" t="s">
        <v>229</v>
      </c>
      <c r="E226" s="20">
        <v>6.4</v>
      </c>
      <c r="F226" s="20">
        <v>4.8</v>
      </c>
      <c r="G226" s="20">
        <v>4.9000000000000004</v>
      </c>
      <c r="H226" s="20">
        <v>16.100000000000001</v>
      </c>
      <c r="I226" s="2"/>
    </row>
    <row r="227" spans="1:9" x14ac:dyDescent="0.25">
      <c r="A227" s="2"/>
      <c r="B227" s="77" t="s">
        <v>146</v>
      </c>
      <c r="C227" s="42" t="s">
        <v>802</v>
      </c>
      <c r="D227" s="42" t="s">
        <v>229</v>
      </c>
      <c r="E227" s="20">
        <v>5.4</v>
      </c>
      <c r="F227" s="20">
        <v>6.4</v>
      </c>
      <c r="G227" s="20">
        <v>3.5</v>
      </c>
      <c r="H227" s="20">
        <v>15.3</v>
      </c>
      <c r="I227" s="2"/>
    </row>
    <row r="228" spans="1:9" x14ac:dyDescent="0.25">
      <c r="A228" s="2"/>
      <c r="B228" s="77" t="s">
        <v>146</v>
      </c>
      <c r="C228" s="42" t="s">
        <v>802</v>
      </c>
      <c r="D228" s="42" t="s">
        <v>229</v>
      </c>
      <c r="E228" s="20">
        <v>5.4</v>
      </c>
      <c r="F228" s="20">
        <v>6.3</v>
      </c>
      <c r="G228" s="20">
        <v>3.7</v>
      </c>
      <c r="H228" s="20">
        <v>15.4</v>
      </c>
      <c r="I228" s="2"/>
    </row>
    <row r="229" spans="1:9" x14ac:dyDescent="0.25">
      <c r="A229" s="2"/>
      <c r="B229" s="77" t="s">
        <v>146</v>
      </c>
      <c r="C229" s="42" t="s">
        <v>802</v>
      </c>
      <c r="D229" s="42" t="s">
        <v>229</v>
      </c>
      <c r="E229" s="20">
        <v>5.9</v>
      </c>
      <c r="F229" s="20">
        <v>5.3</v>
      </c>
      <c r="G229" s="20">
        <v>5.2</v>
      </c>
      <c r="H229" s="20">
        <v>16.399999999999999</v>
      </c>
      <c r="I229" s="2"/>
    </row>
    <row r="230" spans="1:9" x14ac:dyDescent="0.25">
      <c r="A230" s="2"/>
      <c r="B230" s="77" t="s">
        <v>146</v>
      </c>
      <c r="C230" s="42" t="s">
        <v>802</v>
      </c>
      <c r="D230" s="42" t="s">
        <v>229</v>
      </c>
      <c r="E230" s="20">
        <v>6.4</v>
      </c>
      <c r="F230" s="20">
        <v>8.1999999999999993</v>
      </c>
      <c r="G230" s="20">
        <v>3.5</v>
      </c>
      <c r="H230" s="20">
        <v>18.100000000000001</v>
      </c>
      <c r="I230" s="2"/>
    </row>
    <row r="231" spans="1:9" x14ac:dyDescent="0.25">
      <c r="A231" s="2"/>
      <c r="B231" s="77" t="s">
        <v>146</v>
      </c>
      <c r="C231" s="42" t="s">
        <v>842</v>
      </c>
      <c r="D231" s="42" t="s">
        <v>229</v>
      </c>
      <c r="E231" s="20">
        <v>5.8</v>
      </c>
      <c r="F231" s="20">
        <v>4.8</v>
      </c>
      <c r="G231" s="20">
        <v>3.3</v>
      </c>
      <c r="H231" s="20">
        <v>13.9</v>
      </c>
      <c r="I231" s="2"/>
    </row>
    <row r="232" spans="1:9" x14ac:dyDescent="0.25">
      <c r="A232" s="2"/>
      <c r="B232" s="77" t="s">
        <v>146</v>
      </c>
      <c r="C232" s="42" t="s">
        <v>842</v>
      </c>
      <c r="D232" s="42" t="s">
        <v>229</v>
      </c>
      <c r="E232" s="20">
        <v>6.2</v>
      </c>
      <c r="F232" s="20">
        <v>5.6</v>
      </c>
      <c r="G232" s="20">
        <v>4.8</v>
      </c>
      <c r="H232" s="20">
        <v>16.600000000000001</v>
      </c>
      <c r="I232" s="2"/>
    </row>
    <row r="233" spans="1:9" x14ac:dyDescent="0.25">
      <c r="A233" s="2"/>
      <c r="B233" s="77" t="s">
        <v>146</v>
      </c>
      <c r="C233" s="42" t="s">
        <v>842</v>
      </c>
      <c r="D233" s="42" t="s">
        <v>229</v>
      </c>
      <c r="E233" s="20">
        <v>5.3</v>
      </c>
      <c r="F233" s="20">
        <v>5.5</v>
      </c>
      <c r="G233" s="20">
        <v>4.4000000000000004</v>
      </c>
      <c r="H233" s="20">
        <v>15.2</v>
      </c>
      <c r="I233" s="2"/>
    </row>
    <row r="234" spans="1:9" x14ac:dyDescent="0.25">
      <c r="A234" s="2"/>
      <c r="B234" s="77" t="s">
        <v>146</v>
      </c>
      <c r="C234" s="42" t="s">
        <v>842</v>
      </c>
      <c r="D234" s="42" t="s">
        <v>229</v>
      </c>
      <c r="E234" s="20">
        <v>6.5</v>
      </c>
      <c r="F234" s="20">
        <v>7</v>
      </c>
      <c r="G234" s="20">
        <v>3</v>
      </c>
      <c r="H234" s="20">
        <v>16.5</v>
      </c>
      <c r="I234" s="2"/>
    </row>
    <row r="235" spans="1:9" x14ac:dyDescent="0.25">
      <c r="A235" s="2"/>
      <c r="B235" s="78" t="s">
        <v>146</v>
      </c>
      <c r="C235" s="42" t="s">
        <v>739</v>
      </c>
      <c r="D235" s="42" t="s">
        <v>230</v>
      </c>
      <c r="E235" s="20">
        <v>7.3</v>
      </c>
      <c r="F235" s="20">
        <v>6</v>
      </c>
      <c r="G235" s="20">
        <v>6.4</v>
      </c>
      <c r="H235" s="20">
        <v>19.7</v>
      </c>
      <c r="I235" s="2"/>
    </row>
    <row r="236" spans="1:9" x14ac:dyDescent="0.25">
      <c r="A236" s="2"/>
      <c r="B236" s="78" t="s">
        <v>146</v>
      </c>
      <c r="C236" s="42" t="s">
        <v>739</v>
      </c>
      <c r="D236" s="42" t="s">
        <v>230</v>
      </c>
      <c r="E236" s="20">
        <v>7</v>
      </c>
      <c r="F236" s="20">
        <v>7</v>
      </c>
      <c r="G236" s="20">
        <v>5</v>
      </c>
      <c r="H236" s="20">
        <v>19</v>
      </c>
      <c r="I236" s="2"/>
    </row>
    <row r="237" spans="1:9" x14ac:dyDescent="0.25">
      <c r="A237" s="2"/>
      <c r="B237" s="78" t="s">
        <v>146</v>
      </c>
      <c r="C237" s="42" t="s">
        <v>739</v>
      </c>
      <c r="D237" s="42" t="s">
        <v>230</v>
      </c>
      <c r="E237" s="20">
        <v>6.5</v>
      </c>
      <c r="F237" s="20">
        <v>5.2</v>
      </c>
      <c r="G237" s="20">
        <v>6.2</v>
      </c>
      <c r="H237" s="20">
        <v>17.899999999999999</v>
      </c>
      <c r="I237" s="2"/>
    </row>
    <row r="238" spans="1:9" x14ac:dyDescent="0.25">
      <c r="A238" s="2"/>
      <c r="B238" s="78" t="s">
        <v>146</v>
      </c>
      <c r="C238" s="42" t="s">
        <v>739</v>
      </c>
      <c r="D238" s="42" t="s">
        <v>230</v>
      </c>
      <c r="E238" s="20">
        <v>6.5</v>
      </c>
      <c r="F238" s="20">
        <v>5.7</v>
      </c>
      <c r="G238" s="20">
        <v>5.5</v>
      </c>
      <c r="H238" s="20">
        <v>17.7</v>
      </c>
      <c r="I238" s="2"/>
    </row>
    <row r="239" spans="1:9" x14ac:dyDescent="0.25">
      <c r="A239" s="2"/>
      <c r="B239" s="78" t="s">
        <v>146</v>
      </c>
      <c r="C239" s="42" t="s">
        <v>739</v>
      </c>
      <c r="D239" s="42" t="s">
        <v>230</v>
      </c>
      <c r="E239" s="20">
        <v>7.5</v>
      </c>
      <c r="F239" s="20">
        <v>5.8</v>
      </c>
      <c r="G239" s="20">
        <v>6.1</v>
      </c>
      <c r="H239" s="20">
        <v>19.399999999999999</v>
      </c>
      <c r="I239" s="2"/>
    </row>
    <row r="240" spans="1:9" x14ac:dyDescent="0.25">
      <c r="A240" s="2"/>
      <c r="B240" s="78" t="s">
        <v>146</v>
      </c>
      <c r="C240" s="42" t="s">
        <v>820</v>
      </c>
      <c r="D240" s="42" t="s">
        <v>230</v>
      </c>
      <c r="E240" s="20">
        <v>6.7</v>
      </c>
      <c r="F240" s="20">
        <v>5.6</v>
      </c>
      <c r="G240" s="20">
        <v>5.4</v>
      </c>
      <c r="H240" s="20">
        <v>17.7</v>
      </c>
      <c r="I240" s="2"/>
    </row>
    <row r="241" spans="1:9" x14ac:dyDescent="0.25">
      <c r="A241" s="2"/>
      <c r="B241" s="78" t="s">
        <v>146</v>
      </c>
      <c r="C241" s="42" t="s">
        <v>820</v>
      </c>
      <c r="D241" s="42" t="s">
        <v>230</v>
      </c>
      <c r="E241" s="20">
        <v>6.8</v>
      </c>
      <c r="F241" s="20">
        <v>6.4</v>
      </c>
      <c r="G241" s="20">
        <v>4.9000000000000004</v>
      </c>
      <c r="H241" s="20">
        <v>18.100000000000001</v>
      </c>
      <c r="I241" s="2"/>
    </row>
    <row r="242" spans="1:9" x14ac:dyDescent="0.25">
      <c r="A242" s="2"/>
      <c r="B242" s="78" t="s">
        <v>146</v>
      </c>
      <c r="C242" s="42" t="s">
        <v>820</v>
      </c>
      <c r="D242" s="42" t="s">
        <v>230</v>
      </c>
      <c r="E242" s="20">
        <v>6.2</v>
      </c>
      <c r="F242" s="20">
        <v>6.5</v>
      </c>
      <c r="G242" s="20">
        <v>4.7</v>
      </c>
      <c r="H242" s="20">
        <v>17.399999999999999</v>
      </c>
      <c r="I242" s="2"/>
    </row>
    <row r="243" spans="1:9" x14ac:dyDescent="0.25">
      <c r="A243" s="2"/>
      <c r="B243" s="78" t="s">
        <v>146</v>
      </c>
      <c r="C243" s="42" t="s">
        <v>820</v>
      </c>
      <c r="D243" s="42" t="s">
        <v>230</v>
      </c>
      <c r="E243" s="20">
        <v>7.5</v>
      </c>
      <c r="F243" s="20">
        <v>5.2</v>
      </c>
      <c r="G243" s="20">
        <v>6.7</v>
      </c>
      <c r="H243" s="20">
        <v>19.399999999999999</v>
      </c>
      <c r="I243" s="2"/>
    </row>
    <row r="244" spans="1:9" x14ac:dyDescent="0.25">
      <c r="A244" s="2"/>
      <c r="B244" s="78" t="s">
        <v>146</v>
      </c>
      <c r="C244" s="42" t="s">
        <v>820</v>
      </c>
      <c r="D244" s="42" t="s">
        <v>230</v>
      </c>
      <c r="E244" s="20">
        <v>6.5</v>
      </c>
      <c r="F244" s="20">
        <v>5</v>
      </c>
      <c r="G244" s="20">
        <v>7.1</v>
      </c>
      <c r="H244" s="20">
        <v>18.600000000000001</v>
      </c>
      <c r="I244" s="2"/>
    </row>
    <row r="245" spans="1:9" x14ac:dyDescent="0.25">
      <c r="A245" s="2"/>
      <c r="B245" s="78" t="s">
        <v>146</v>
      </c>
      <c r="C245" s="42" t="s">
        <v>821</v>
      </c>
      <c r="D245" s="42" t="s">
        <v>230</v>
      </c>
      <c r="E245" s="20">
        <v>7.5</v>
      </c>
      <c r="F245" s="20">
        <v>6.5</v>
      </c>
      <c r="G245" s="20">
        <v>5.2</v>
      </c>
      <c r="H245" s="20">
        <v>19.2</v>
      </c>
      <c r="I245" s="2"/>
    </row>
    <row r="246" spans="1:9" x14ac:dyDescent="0.25">
      <c r="A246" s="2"/>
      <c r="B246" s="78" t="s">
        <v>146</v>
      </c>
      <c r="C246" s="42" t="s">
        <v>821</v>
      </c>
      <c r="D246" s="42" t="s">
        <v>230</v>
      </c>
      <c r="E246" s="20">
        <v>6.7</v>
      </c>
      <c r="F246" s="20">
        <v>5.2</v>
      </c>
      <c r="G246" s="20">
        <v>6.2</v>
      </c>
      <c r="H246" s="20">
        <v>18.100000000000001</v>
      </c>
      <c r="I246" s="2"/>
    </row>
    <row r="247" spans="1:9" x14ac:dyDescent="0.25">
      <c r="A247" s="2"/>
      <c r="B247" s="78" t="s">
        <v>146</v>
      </c>
      <c r="C247" s="42" t="s">
        <v>821</v>
      </c>
      <c r="D247" s="42" t="s">
        <v>230</v>
      </c>
      <c r="E247" s="20">
        <v>7</v>
      </c>
      <c r="F247" s="20">
        <v>5</v>
      </c>
      <c r="G247" s="20">
        <v>5.7</v>
      </c>
      <c r="H247" s="20">
        <v>17.7</v>
      </c>
      <c r="I247" s="2"/>
    </row>
    <row r="248" spans="1:9" x14ac:dyDescent="0.25">
      <c r="A248" s="2"/>
      <c r="B248" s="78" t="s">
        <v>146</v>
      </c>
      <c r="C248" s="42" t="s">
        <v>821</v>
      </c>
      <c r="D248" s="42" t="s">
        <v>230</v>
      </c>
      <c r="E248" s="20">
        <v>5.9</v>
      </c>
      <c r="F248" s="20">
        <v>5.8</v>
      </c>
      <c r="G248" s="20">
        <v>6.1</v>
      </c>
      <c r="H248" s="20">
        <v>17.8</v>
      </c>
      <c r="I248" s="2"/>
    </row>
    <row r="249" spans="1:9" x14ac:dyDescent="0.25">
      <c r="A249" s="2"/>
      <c r="B249" s="78" t="s">
        <v>146</v>
      </c>
      <c r="C249" s="42" t="s">
        <v>821</v>
      </c>
      <c r="D249" s="42" t="s">
        <v>230</v>
      </c>
      <c r="E249" s="20">
        <v>5.9</v>
      </c>
      <c r="F249" s="20">
        <v>6</v>
      </c>
      <c r="G249" s="20">
        <v>6</v>
      </c>
      <c r="H249" s="20">
        <v>17.899999999999999</v>
      </c>
      <c r="I249" s="2"/>
    </row>
    <row r="250" spans="1:9" x14ac:dyDescent="0.25">
      <c r="A250" s="2"/>
      <c r="B250" s="78" t="s">
        <v>146</v>
      </c>
      <c r="C250" s="42" t="s">
        <v>822</v>
      </c>
      <c r="D250" s="42" t="s">
        <v>230</v>
      </c>
      <c r="E250" s="20">
        <v>7</v>
      </c>
      <c r="F250" s="20">
        <v>6</v>
      </c>
      <c r="G250" s="20">
        <v>5</v>
      </c>
      <c r="H250" s="20">
        <v>18</v>
      </c>
      <c r="I250" s="2"/>
    </row>
    <row r="251" spans="1:9" x14ac:dyDescent="0.25">
      <c r="A251" s="2"/>
      <c r="B251" s="78" t="s">
        <v>146</v>
      </c>
      <c r="C251" s="42" t="s">
        <v>822</v>
      </c>
      <c r="D251" s="42" t="s">
        <v>230</v>
      </c>
      <c r="E251" s="20">
        <v>7.7</v>
      </c>
      <c r="F251" s="20">
        <v>6.8</v>
      </c>
      <c r="G251" s="20">
        <v>4.9000000000000004</v>
      </c>
      <c r="H251" s="20">
        <v>19.399999999999999</v>
      </c>
      <c r="I251" s="2"/>
    </row>
    <row r="252" spans="1:9" x14ac:dyDescent="0.25">
      <c r="A252" s="2"/>
      <c r="B252" s="78" t="s">
        <v>146</v>
      </c>
      <c r="C252" s="42" t="s">
        <v>822</v>
      </c>
      <c r="D252" s="42" t="s">
        <v>230</v>
      </c>
      <c r="E252" s="20">
        <v>8.1</v>
      </c>
      <c r="F252" s="20">
        <v>8.1999999999999993</v>
      </c>
      <c r="G252" s="20">
        <v>3.7</v>
      </c>
      <c r="H252" s="20">
        <v>20</v>
      </c>
      <c r="I252" s="2"/>
    </row>
    <row r="253" spans="1:9" x14ac:dyDescent="0.25">
      <c r="A253" s="2"/>
      <c r="B253" s="78" t="s">
        <v>146</v>
      </c>
      <c r="C253" s="42" t="s">
        <v>822</v>
      </c>
      <c r="D253" s="42" t="s">
        <v>230</v>
      </c>
      <c r="E253" s="20">
        <v>7.7</v>
      </c>
      <c r="F253" s="20">
        <v>6.7</v>
      </c>
      <c r="G253" s="20">
        <v>5</v>
      </c>
      <c r="H253" s="20">
        <v>19.399999999999999</v>
      </c>
      <c r="I253" s="2"/>
    </row>
    <row r="254" spans="1:9" x14ac:dyDescent="0.25">
      <c r="A254" s="2"/>
      <c r="B254" s="78" t="s">
        <v>146</v>
      </c>
      <c r="C254" s="42" t="s">
        <v>822</v>
      </c>
      <c r="D254" s="42" t="s">
        <v>230</v>
      </c>
      <c r="E254" s="20">
        <v>7.6</v>
      </c>
      <c r="F254" s="20">
        <v>7.2</v>
      </c>
      <c r="G254" s="20">
        <v>3.9</v>
      </c>
      <c r="H254" s="20">
        <v>18.7</v>
      </c>
      <c r="I254" s="2"/>
    </row>
    <row r="255" spans="1:9" x14ac:dyDescent="0.25">
      <c r="A255" s="2"/>
      <c r="B255" s="78" t="s">
        <v>146</v>
      </c>
      <c r="C255" s="42" t="s">
        <v>823</v>
      </c>
      <c r="D255" s="42" t="s">
        <v>230</v>
      </c>
      <c r="E255" s="20">
        <v>7.2</v>
      </c>
      <c r="F255" s="20">
        <v>6.6</v>
      </c>
      <c r="G255" s="20">
        <v>5.7</v>
      </c>
      <c r="H255" s="20">
        <v>19.5</v>
      </c>
      <c r="I255" s="2"/>
    </row>
    <row r="256" spans="1:9" x14ac:dyDescent="0.25">
      <c r="A256" s="2"/>
      <c r="B256" s="78" t="s">
        <v>146</v>
      </c>
      <c r="C256" s="42" t="s">
        <v>823</v>
      </c>
      <c r="D256" s="42" t="s">
        <v>230</v>
      </c>
      <c r="E256" s="20">
        <v>7</v>
      </c>
      <c r="F256" s="20">
        <v>6</v>
      </c>
      <c r="G256" s="20">
        <v>5.7</v>
      </c>
      <c r="H256" s="20">
        <v>18.7</v>
      </c>
      <c r="I256" s="2"/>
    </row>
    <row r="257" spans="1:9" x14ac:dyDescent="0.25">
      <c r="A257" s="2"/>
      <c r="B257" s="78" t="s">
        <v>146</v>
      </c>
      <c r="C257" s="42" t="s">
        <v>823</v>
      </c>
      <c r="D257" s="42" t="s">
        <v>230</v>
      </c>
      <c r="E257" s="20">
        <v>6.5</v>
      </c>
      <c r="F257" s="20">
        <v>7.2</v>
      </c>
      <c r="G257" s="20">
        <v>4</v>
      </c>
      <c r="H257" s="20">
        <v>17.7</v>
      </c>
      <c r="I257" s="2"/>
    </row>
    <row r="258" spans="1:9" x14ac:dyDescent="0.25">
      <c r="A258" s="2"/>
      <c r="B258" s="78" t="s">
        <v>146</v>
      </c>
      <c r="C258" s="42" t="s">
        <v>823</v>
      </c>
      <c r="D258" s="42" t="s">
        <v>230</v>
      </c>
      <c r="E258" s="20">
        <v>6.8</v>
      </c>
      <c r="F258" s="20">
        <v>6.6</v>
      </c>
      <c r="G258" s="20">
        <v>5.5</v>
      </c>
      <c r="H258" s="20">
        <v>18.899999999999999</v>
      </c>
      <c r="I258" s="2"/>
    </row>
    <row r="259" spans="1:9" x14ac:dyDescent="0.25">
      <c r="A259" s="2"/>
      <c r="B259" s="78" t="s">
        <v>146</v>
      </c>
      <c r="C259" s="42" t="s">
        <v>823</v>
      </c>
      <c r="D259" s="42" t="s">
        <v>230</v>
      </c>
      <c r="E259" s="20">
        <v>6.5</v>
      </c>
      <c r="F259" s="20">
        <v>5</v>
      </c>
      <c r="G259" s="20">
        <v>6.8</v>
      </c>
      <c r="H259" s="20">
        <v>18.3</v>
      </c>
      <c r="I259" s="2"/>
    </row>
    <row r="260" spans="1:9" x14ac:dyDescent="0.25">
      <c r="A260" s="2"/>
      <c r="B260" s="78" t="s">
        <v>146</v>
      </c>
      <c r="C260" s="42" t="s">
        <v>816</v>
      </c>
      <c r="D260" s="42" t="s">
        <v>230</v>
      </c>
      <c r="E260" s="20">
        <v>7.4</v>
      </c>
      <c r="F260" s="20">
        <v>5</v>
      </c>
      <c r="G260" s="20">
        <v>6.4</v>
      </c>
      <c r="H260" s="20">
        <v>18.8</v>
      </c>
      <c r="I260" s="2"/>
    </row>
    <row r="261" spans="1:9" x14ac:dyDescent="0.25">
      <c r="A261" s="2"/>
      <c r="B261" s="78" t="s">
        <v>146</v>
      </c>
      <c r="C261" s="42" t="s">
        <v>816</v>
      </c>
      <c r="D261" s="42" t="s">
        <v>230</v>
      </c>
      <c r="E261" s="20">
        <v>8.5</v>
      </c>
      <c r="F261" s="20">
        <v>5.7</v>
      </c>
      <c r="G261" s="20">
        <v>5.4</v>
      </c>
      <c r="H261" s="20">
        <v>19.600000000000001</v>
      </c>
      <c r="I261" s="2"/>
    </row>
    <row r="262" spans="1:9" x14ac:dyDescent="0.25">
      <c r="A262" s="2"/>
      <c r="B262" s="78" t="s">
        <v>146</v>
      </c>
      <c r="C262" s="42" t="s">
        <v>816</v>
      </c>
      <c r="D262" s="42" t="s">
        <v>230</v>
      </c>
      <c r="E262" s="20">
        <v>8.1999999999999993</v>
      </c>
      <c r="F262" s="20">
        <v>6</v>
      </c>
      <c r="G262" s="20">
        <v>5.0999999999999996</v>
      </c>
      <c r="H262" s="20">
        <v>19.3</v>
      </c>
      <c r="I262" s="2"/>
    </row>
    <row r="263" spans="1:9" x14ac:dyDescent="0.25">
      <c r="A263" s="2"/>
      <c r="B263" s="78" t="s">
        <v>146</v>
      </c>
      <c r="C263" s="42" t="s">
        <v>816</v>
      </c>
      <c r="D263" s="42" t="s">
        <v>230</v>
      </c>
      <c r="E263" s="20">
        <v>7.5</v>
      </c>
      <c r="F263" s="20">
        <v>5.3</v>
      </c>
      <c r="G263" s="20">
        <v>6.5</v>
      </c>
      <c r="H263" s="20">
        <v>19.3</v>
      </c>
      <c r="I263" s="2"/>
    </row>
    <row r="264" spans="1:9" x14ac:dyDescent="0.25">
      <c r="A264" s="2"/>
      <c r="B264" s="78" t="s">
        <v>146</v>
      </c>
      <c r="C264" s="42" t="s">
        <v>816</v>
      </c>
      <c r="D264" s="42" t="s">
        <v>230</v>
      </c>
      <c r="E264" s="20">
        <v>7.3</v>
      </c>
      <c r="F264" s="20">
        <v>7.5</v>
      </c>
      <c r="G264" s="20">
        <v>4.7</v>
      </c>
      <c r="H264" s="20">
        <v>19.5</v>
      </c>
      <c r="I264" s="2"/>
    </row>
    <row r="265" spans="1:9" x14ac:dyDescent="0.25">
      <c r="A265" s="2"/>
      <c r="B265" s="78" t="s">
        <v>146</v>
      </c>
      <c r="C265" s="42" t="s">
        <v>733</v>
      </c>
      <c r="D265" s="42" t="s">
        <v>230</v>
      </c>
      <c r="E265" s="20">
        <v>9</v>
      </c>
      <c r="F265" s="20">
        <v>6.8</v>
      </c>
      <c r="G265" s="20">
        <v>5</v>
      </c>
      <c r="H265" s="20">
        <v>20.8</v>
      </c>
      <c r="I265" s="2"/>
    </row>
    <row r="266" spans="1:9" x14ac:dyDescent="0.25">
      <c r="A266" s="2"/>
      <c r="B266" s="78" t="s">
        <v>146</v>
      </c>
      <c r="C266" s="42" t="s">
        <v>733</v>
      </c>
      <c r="D266" s="42" t="s">
        <v>230</v>
      </c>
      <c r="E266" s="20">
        <v>9</v>
      </c>
      <c r="F266" s="20">
        <v>6.2</v>
      </c>
      <c r="G266" s="20">
        <v>5.7</v>
      </c>
      <c r="H266" s="20">
        <v>20.9</v>
      </c>
      <c r="I266" s="2"/>
    </row>
    <row r="267" spans="1:9" x14ac:dyDescent="0.25">
      <c r="A267" s="2"/>
      <c r="B267" s="78" t="s">
        <v>146</v>
      </c>
      <c r="C267" s="42" t="s">
        <v>733</v>
      </c>
      <c r="D267" s="42" t="s">
        <v>230</v>
      </c>
      <c r="E267" s="20">
        <v>6.8</v>
      </c>
      <c r="F267" s="20">
        <v>5.7</v>
      </c>
      <c r="G267" s="20">
        <v>4.5</v>
      </c>
      <c r="H267" s="20">
        <v>17</v>
      </c>
      <c r="I267" s="2"/>
    </row>
    <row r="268" spans="1:9" x14ac:dyDescent="0.25">
      <c r="A268" s="2"/>
      <c r="B268" s="78" t="s">
        <v>146</v>
      </c>
      <c r="C268" s="42" t="s">
        <v>733</v>
      </c>
      <c r="D268" s="42" t="s">
        <v>230</v>
      </c>
      <c r="E268" s="20">
        <v>9</v>
      </c>
      <c r="F268" s="20">
        <v>8</v>
      </c>
      <c r="G268" s="20">
        <v>4</v>
      </c>
      <c r="H268" s="20">
        <v>21</v>
      </c>
      <c r="I268" s="2"/>
    </row>
    <row r="269" spans="1:9" x14ac:dyDescent="0.25">
      <c r="A269" s="2"/>
      <c r="B269" s="78" t="s">
        <v>146</v>
      </c>
      <c r="C269" s="42" t="s">
        <v>733</v>
      </c>
      <c r="D269" s="42" t="s">
        <v>230</v>
      </c>
      <c r="E269" s="20">
        <v>7.2</v>
      </c>
      <c r="F269" s="20">
        <v>5</v>
      </c>
      <c r="G269" s="20">
        <v>6.1</v>
      </c>
      <c r="H269" s="20">
        <v>18.3</v>
      </c>
      <c r="I269" s="2"/>
    </row>
    <row r="270" spans="1:9" x14ac:dyDescent="0.25">
      <c r="A270" s="2"/>
      <c r="B270" s="78" t="s">
        <v>146</v>
      </c>
      <c r="C270" s="42" t="s">
        <v>830</v>
      </c>
      <c r="D270" s="42" t="s">
        <v>230</v>
      </c>
      <c r="E270" s="20">
        <v>7.4</v>
      </c>
      <c r="F270" s="20">
        <v>7.3</v>
      </c>
      <c r="G270" s="20">
        <v>4.0999999999999996</v>
      </c>
      <c r="H270" s="20">
        <v>18.8</v>
      </c>
      <c r="I270" s="2"/>
    </row>
    <row r="271" spans="1:9" x14ac:dyDescent="0.25">
      <c r="A271" s="2"/>
      <c r="B271" s="78" t="s">
        <v>146</v>
      </c>
      <c r="C271" s="42" t="s">
        <v>830</v>
      </c>
      <c r="D271" s="42" t="s">
        <v>230</v>
      </c>
      <c r="E271" s="20">
        <v>7</v>
      </c>
      <c r="F271" s="20">
        <v>5.6</v>
      </c>
      <c r="G271" s="20">
        <v>7.2</v>
      </c>
      <c r="H271" s="20">
        <v>19.8</v>
      </c>
      <c r="I271" s="2"/>
    </row>
    <row r="272" spans="1:9" x14ac:dyDescent="0.25">
      <c r="A272" s="2"/>
      <c r="B272" s="78" t="s">
        <v>146</v>
      </c>
      <c r="C272" s="42" t="s">
        <v>830</v>
      </c>
      <c r="D272" s="42" t="s">
        <v>230</v>
      </c>
      <c r="E272" s="20">
        <v>7.7</v>
      </c>
      <c r="F272" s="20">
        <v>5.5</v>
      </c>
      <c r="G272" s="20">
        <v>4.7</v>
      </c>
      <c r="H272" s="20">
        <v>17.899999999999999</v>
      </c>
      <c r="I272" s="2"/>
    </row>
    <row r="273" spans="1:9" x14ac:dyDescent="0.25">
      <c r="A273" s="2"/>
      <c r="B273" s="78" t="s">
        <v>146</v>
      </c>
      <c r="C273" s="42" t="s">
        <v>830</v>
      </c>
      <c r="D273" s="42" t="s">
        <v>230</v>
      </c>
      <c r="E273" s="20">
        <v>7.5</v>
      </c>
      <c r="F273" s="20">
        <v>4.8</v>
      </c>
      <c r="G273" s="20">
        <v>6.5</v>
      </c>
      <c r="H273" s="20">
        <v>18.8</v>
      </c>
      <c r="I273" s="2"/>
    </row>
    <row r="274" spans="1:9" x14ac:dyDescent="0.25">
      <c r="A274" s="2"/>
      <c r="B274" s="78" t="s">
        <v>146</v>
      </c>
      <c r="C274" s="42" t="s">
        <v>830</v>
      </c>
      <c r="D274" s="42" t="s">
        <v>230</v>
      </c>
      <c r="E274" s="20">
        <v>7.9</v>
      </c>
      <c r="F274" s="20">
        <v>4.9000000000000004</v>
      </c>
      <c r="G274" s="20">
        <v>7</v>
      </c>
      <c r="H274" s="20">
        <v>19.8</v>
      </c>
      <c r="I274" s="2"/>
    </row>
    <row r="275" spans="1:9" x14ac:dyDescent="0.25">
      <c r="A275" s="2"/>
      <c r="B275" s="78" t="s">
        <v>146</v>
      </c>
      <c r="C275" s="42" t="s">
        <v>818</v>
      </c>
      <c r="D275" s="42" t="s">
        <v>230</v>
      </c>
      <c r="E275" s="20">
        <v>7.1</v>
      </c>
      <c r="F275" s="20">
        <v>5.5</v>
      </c>
      <c r="G275" s="20">
        <v>6</v>
      </c>
      <c r="H275" s="20">
        <v>18.600000000000001</v>
      </c>
      <c r="I275" s="2"/>
    </row>
    <row r="276" spans="1:9" x14ac:dyDescent="0.25">
      <c r="A276" s="2"/>
      <c r="B276" s="78" t="s">
        <v>146</v>
      </c>
      <c r="C276" s="42" t="s">
        <v>818</v>
      </c>
      <c r="D276" s="42" t="s">
        <v>230</v>
      </c>
      <c r="E276" s="20">
        <v>6.1</v>
      </c>
      <c r="F276" s="20">
        <v>7.2</v>
      </c>
      <c r="G276" s="20">
        <v>4.3</v>
      </c>
      <c r="H276" s="20">
        <v>17.600000000000001</v>
      </c>
      <c r="I276" s="2"/>
    </row>
    <row r="277" spans="1:9" x14ac:dyDescent="0.25">
      <c r="A277" s="2"/>
      <c r="B277" s="78" t="s">
        <v>146</v>
      </c>
      <c r="C277" s="42" t="s">
        <v>818</v>
      </c>
      <c r="D277" s="42" t="s">
        <v>230</v>
      </c>
      <c r="E277" s="20">
        <v>6.3</v>
      </c>
      <c r="F277" s="20">
        <v>7.6</v>
      </c>
      <c r="G277" s="20">
        <v>9.1</v>
      </c>
      <c r="H277" s="20">
        <v>23</v>
      </c>
      <c r="I277" s="2"/>
    </row>
    <row r="278" spans="1:9" x14ac:dyDescent="0.25">
      <c r="A278" s="2"/>
      <c r="B278" s="78" t="s">
        <v>146</v>
      </c>
      <c r="C278" s="42" t="s">
        <v>818</v>
      </c>
      <c r="D278" s="42" t="s">
        <v>230</v>
      </c>
      <c r="E278" s="20">
        <v>6.3</v>
      </c>
      <c r="F278" s="20">
        <v>7.5</v>
      </c>
      <c r="G278" s="20">
        <v>4.5999999999999996</v>
      </c>
      <c r="H278" s="20">
        <v>18.399999999999999</v>
      </c>
      <c r="I278" s="2"/>
    </row>
    <row r="279" spans="1:9" x14ac:dyDescent="0.25">
      <c r="A279" s="2"/>
      <c r="B279" s="78" t="s">
        <v>146</v>
      </c>
      <c r="C279" s="42" t="s">
        <v>818</v>
      </c>
      <c r="D279" s="42" t="s">
        <v>230</v>
      </c>
      <c r="E279" s="20">
        <v>6.8</v>
      </c>
      <c r="F279" s="20">
        <v>5.7</v>
      </c>
      <c r="G279" s="20">
        <v>5.9</v>
      </c>
      <c r="H279" s="20">
        <v>18.399999999999999</v>
      </c>
      <c r="I279" s="2"/>
    </row>
    <row r="280" spans="1:9" x14ac:dyDescent="0.25">
      <c r="A280" s="2"/>
      <c r="B280" s="77" t="s">
        <v>146</v>
      </c>
      <c r="C280" s="42" t="s">
        <v>831</v>
      </c>
      <c r="D280" s="42" t="s">
        <v>230</v>
      </c>
      <c r="E280" s="20">
        <v>6.8</v>
      </c>
      <c r="F280" s="20">
        <v>5.3</v>
      </c>
      <c r="G280" s="20">
        <v>6.4</v>
      </c>
      <c r="H280" s="20">
        <v>18.5</v>
      </c>
      <c r="I280" s="2"/>
    </row>
    <row r="281" spans="1:9" x14ac:dyDescent="0.25">
      <c r="A281" s="2"/>
      <c r="B281" s="77" t="s">
        <v>146</v>
      </c>
      <c r="C281" s="42" t="s">
        <v>831</v>
      </c>
      <c r="D281" s="42" t="s">
        <v>230</v>
      </c>
      <c r="E281" s="20">
        <v>6.9</v>
      </c>
      <c r="F281" s="20">
        <v>4.9000000000000004</v>
      </c>
      <c r="G281" s="20">
        <v>5.5</v>
      </c>
      <c r="H281" s="20">
        <v>17.3</v>
      </c>
      <c r="I281" s="2"/>
    </row>
    <row r="282" spans="1:9" x14ac:dyDescent="0.25">
      <c r="A282" s="2"/>
      <c r="B282" s="77" t="s">
        <v>146</v>
      </c>
      <c r="C282" s="42" t="s">
        <v>831</v>
      </c>
      <c r="D282" s="42" t="s">
        <v>230</v>
      </c>
      <c r="E282" s="20">
        <v>7.6</v>
      </c>
      <c r="F282" s="20">
        <v>6.7</v>
      </c>
      <c r="G282" s="20">
        <v>3.5</v>
      </c>
      <c r="H282" s="20">
        <v>17.8</v>
      </c>
      <c r="I282" s="2"/>
    </row>
    <row r="283" spans="1:9" x14ac:dyDescent="0.25">
      <c r="A283" s="2"/>
      <c r="B283" s="77" t="s">
        <v>146</v>
      </c>
      <c r="C283" s="42" t="s">
        <v>831</v>
      </c>
      <c r="D283" s="42" t="s">
        <v>230</v>
      </c>
      <c r="E283" s="20">
        <v>7.7</v>
      </c>
      <c r="F283" s="20">
        <v>4</v>
      </c>
      <c r="G283" s="20">
        <v>6.6</v>
      </c>
      <c r="H283" s="20">
        <v>18.3</v>
      </c>
      <c r="I283" s="2"/>
    </row>
    <row r="284" spans="1:9" x14ac:dyDescent="0.25">
      <c r="A284" s="2"/>
      <c r="B284" s="77" t="s">
        <v>146</v>
      </c>
      <c r="C284" s="42" t="s">
        <v>831</v>
      </c>
      <c r="D284" s="42" t="s">
        <v>230</v>
      </c>
      <c r="E284" s="20">
        <v>7.6</v>
      </c>
      <c r="F284" s="20">
        <v>5.7</v>
      </c>
      <c r="G284" s="20">
        <v>5</v>
      </c>
      <c r="H284" s="20">
        <v>18.3</v>
      </c>
      <c r="I284" s="2"/>
    </row>
    <row r="285" spans="1:9" x14ac:dyDescent="0.25">
      <c r="A285" s="2"/>
      <c r="B285" s="77" t="s">
        <v>146</v>
      </c>
      <c r="C285" s="42" t="s">
        <v>804</v>
      </c>
      <c r="D285" s="42" t="s">
        <v>230</v>
      </c>
      <c r="E285" s="20">
        <v>7</v>
      </c>
      <c r="F285" s="20">
        <v>5.4</v>
      </c>
      <c r="G285" s="20">
        <v>5.4</v>
      </c>
      <c r="H285" s="20">
        <v>17.8</v>
      </c>
      <c r="I285" s="2"/>
    </row>
    <row r="286" spans="1:9" x14ac:dyDescent="0.25">
      <c r="A286" s="2"/>
      <c r="B286" s="77" t="s">
        <v>146</v>
      </c>
      <c r="C286" s="42" t="s">
        <v>804</v>
      </c>
      <c r="D286" s="42" t="s">
        <v>230</v>
      </c>
      <c r="E286" s="20">
        <v>8</v>
      </c>
      <c r="F286" s="20">
        <v>5</v>
      </c>
      <c r="G286" s="20">
        <v>5.8</v>
      </c>
      <c r="H286" s="20">
        <v>18.8</v>
      </c>
      <c r="I286" s="2"/>
    </row>
    <row r="287" spans="1:9" x14ac:dyDescent="0.25">
      <c r="A287" s="2"/>
      <c r="B287" s="77" t="s">
        <v>146</v>
      </c>
      <c r="C287" s="42" t="s">
        <v>804</v>
      </c>
      <c r="D287" s="42" t="s">
        <v>230</v>
      </c>
      <c r="E287" s="20">
        <v>8.6</v>
      </c>
      <c r="F287" s="20">
        <v>5.8</v>
      </c>
      <c r="G287" s="20">
        <v>5.2</v>
      </c>
      <c r="H287" s="20">
        <v>19.600000000000001</v>
      </c>
      <c r="I287" s="2"/>
    </row>
    <row r="288" spans="1:9" x14ac:dyDescent="0.25">
      <c r="A288" s="2"/>
      <c r="B288" s="77" t="s">
        <v>146</v>
      </c>
      <c r="C288" s="42" t="s">
        <v>804</v>
      </c>
      <c r="D288" s="42" t="s">
        <v>230</v>
      </c>
      <c r="E288" s="20">
        <v>6.5</v>
      </c>
      <c r="F288" s="20">
        <v>5</v>
      </c>
      <c r="G288" s="20">
        <v>5.7</v>
      </c>
      <c r="H288" s="20">
        <v>17.2</v>
      </c>
      <c r="I288" s="2"/>
    </row>
    <row r="289" spans="1:9" x14ac:dyDescent="0.25">
      <c r="A289" s="2"/>
      <c r="B289" s="77" t="s">
        <v>146</v>
      </c>
      <c r="C289" s="42" t="s">
        <v>804</v>
      </c>
      <c r="D289" s="42" t="s">
        <v>230</v>
      </c>
      <c r="E289" s="20">
        <v>7</v>
      </c>
      <c r="F289" s="20">
        <v>6.5</v>
      </c>
      <c r="G289" s="20">
        <v>5</v>
      </c>
      <c r="H289" s="20">
        <v>18.5</v>
      </c>
      <c r="I289" s="2"/>
    </row>
    <row r="290" spans="1:9" x14ac:dyDescent="0.25">
      <c r="A290" s="2"/>
      <c r="B290" s="77" t="s">
        <v>146</v>
      </c>
      <c r="C290" s="42" t="s">
        <v>805</v>
      </c>
      <c r="D290" s="42" t="s">
        <v>230</v>
      </c>
      <c r="E290" s="20">
        <v>9.3000000000000007</v>
      </c>
      <c r="F290" s="20">
        <v>6.7</v>
      </c>
      <c r="G290" s="20">
        <v>5</v>
      </c>
      <c r="H290" s="20">
        <v>21</v>
      </c>
      <c r="I290" s="2"/>
    </row>
    <row r="291" spans="1:9" x14ac:dyDescent="0.25">
      <c r="A291" s="2"/>
      <c r="B291" s="77" t="s">
        <v>146</v>
      </c>
      <c r="C291" s="42" t="s">
        <v>805</v>
      </c>
      <c r="D291" s="42" t="s">
        <v>230</v>
      </c>
      <c r="E291" s="20">
        <v>8</v>
      </c>
      <c r="F291" s="20">
        <v>6</v>
      </c>
      <c r="G291" s="20">
        <v>6</v>
      </c>
      <c r="H291" s="20">
        <v>20</v>
      </c>
      <c r="I291" s="2"/>
    </row>
    <row r="292" spans="1:9" x14ac:dyDescent="0.25">
      <c r="A292" s="2"/>
      <c r="B292" s="77" t="s">
        <v>146</v>
      </c>
      <c r="C292" s="42" t="s">
        <v>805</v>
      </c>
      <c r="D292" s="42" t="s">
        <v>230</v>
      </c>
      <c r="E292" s="20">
        <v>8.5</v>
      </c>
      <c r="F292" s="20">
        <v>6.9</v>
      </c>
      <c r="G292" s="20">
        <v>5.8</v>
      </c>
      <c r="H292" s="20">
        <v>21.2</v>
      </c>
      <c r="I292" s="2"/>
    </row>
    <row r="293" spans="1:9" x14ac:dyDescent="0.25">
      <c r="A293" s="2"/>
      <c r="B293" s="77" t="s">
        <v>146</v>
      </c>
      <c r="C293" s="42" t="s">
        <v>805</v>
      </c>
      <c r="D293" s="42" t="s">
        <v>230</v>
      </c>
      <c r="E293" s="20">
        <v>9</v>
      </c>
      <c r="F293" s="20">
        <v>5</v>
      </c>
      <c r="G293" s="20">
        <v>7.4</v>
      </c>
      <c r="H293" s="20">
        <v>21.4</v>
      </c>
      <c r="I293" s="2"/>
    </row>
    <row r="294" spans="1:9" x14ac:dyDescent="0.25">
      <c r="A294" s="2"/>
      <c r="B294" s="77" t="s">
        <v>146</v>
      </c>
      <c r="C294" s="42" t="s">
        <v>805</v>
      </c>
      <c r="D294" s="42" t="s">
        <v>230</v>
      </c>
      <c r="E294" s="20">
        <v>7</v>
      </c>
      <c r="F294" s="20">
        <v>8.3000000000000007</v>
      </c>
      <c r="G294" s="20">
        <v>3.4</v>
      </c>
      <c r="H294" s="20">
        <v>18.7</v>
      </c>
      <c r="I294" s="2"/>
    </row>
    <row r="295" spans="1:9" x14ac:dyDescent="0.25">
      <c r="A295" s="2"/>
      <c r="B295" s="77" t="s">
        <v>146</v>
      </c>
      <c r="C295" s="42" t="s">
        <v>806</v>
      </c>
      <c r="D295" s="42" t="s">
        <v>230</v>
      </c>
      <c r="E295" s="20">
        <v>6.8</v>
      </c>
      <c r="F295" s="20">
        <v>8</v>
      </c>
      <c r="G295" s="20">
        <v>2.7</v>
      </c>
      <c r="H295" s="20">
        <v>17.5</v>
      </c>
      <c r="I295" s="2"/>
    </row>
    <row r="296" spans="1:9" x14ac:dyDescent="0.25">
      <c r="A296" s="2"/>
      <c r="B296" s="77" t="s">
        <v>146</v>
      </c>
      <c r="C296" s="42" t="s">
        <v>806</v>
      </c>
      <c r="D296" s="42" t="s">
        <v>230</v>
      </c>
      <c r="E296" s="20">
        <v>9.3000000000000007</v>
      </c>
      <c r="F296" s="20">
        <v>7</v>
      </c>
      <c r="G296" s="20">
        <v>4.0999999999999996</v>
      </c>
      <c r="H296" s="20">
        <v>20.399999999999999</v>
      </c>
      <c r="I296" s="2"/>
    </row>
    <row r="297" spans="1:9" x14ac:dyDescent="0.25">
      <c r="A297" s="2"/>
      <c r="B297" s="77" t="s">
        <v>146</v>
      </c>
      <c r="C297" s="42" t="s">
        <v>806</v>
      </c>
      <c r="D297" s="42" t="s">
        <v>230</v>
      </c>
      <c r="E297" s="20">
        <v>8.1999999999999993</v>
      </c>
      <c r="F297" s="20">
        <v>7.5</v>
      </c>
      <c r="G297" s="20">
        <v>4.2</v>
      </c>
      <c r="H297" s="20">
        <v>19.899999999999999</v>
      </c>
      <c r="I297" s="2"/>
    </row>
    <row r="298" spans="1:9" x14ac:dyDescent="0.25">
      <c r="A298" s="2"/>
      <c r="B298" s="77" t="s">
        <v>146</v>
      </c>
      <c r="C298" s="42" t="s">
        <v>806</v>
      </c>
      <c r="D298" s="42" t="s">
        <v>230</v>
      </c>
      <c r="E298" s="20">
        <v>9.5</v>
      </c>
      <c r="F298" s="20">
        <v>8</v>
      </c>
      <c r="G298" s="20">
        <v>3.1</v>
      </c>
      <c r="H298" s="20">
        <v>20.6</v>
      </c>
      <c r="I298" s="2"/>
    </row>
    <row r="299" spans="1:9" x14ac:dyDescent="0.25">
      <c r="A299" s="2"/>
      <c r="B299" s="77" t="s">
        <v>146</v>
      </c>
      <c r="C299" s="42" t="s">
        <v>806</v>
      </c>
      <c r="D299" s="42" t="s">
        <v>230</v>
      </c>
      <c r="E299" s="20">
        <v>7.8</v>
      </c>
      <c r="F299" s="20">
        <v>6</v>
      </c>
      <c r="G299" s="20">
        <v>6</v>
      </c>
      <c r="H299" s="20">
        <v>19.8</v>
      </c>
      <c r="I299" s="2"/>
    </row>
    <row r="300" spans="1:9" x14ac:dyDescent="0.25">
      <c r="A300" s="2"/>
      <c r="B300" s="77" t="s">
        <v>146</v>
      </c>
      <c r="C300" s="42" t="s">
        <v>807</v>
      </c>
      <c r="D300" s="42" t="s">
        <v>230</v>
      </c>
      <c r="E300" s="20">
        <v>8</v>
      </c>
      <c r="F300" s="20">
        <v>6.5</v>
      </c>
      <c r="G300" s="20">
        <v>4</v>
      </c>
      <c r="H300" s="20">
        <v>18.5</v>
      </c>
      <c r="I300" s="2"/>
    </row>
    <row r="301" spans="1:9" x14ac:dyDescent="0.25">
      <c r="A301" s="2"/>
      <c r="B301" s="77" t="s">
        <v>146</v>
      </c>
      <c r="C301" s="42" t="s">
        <v>807</v>
      </c>
      <c r="D301" s="42" t="s">
        <v>230</v>
      </c>
      <c r="E301" s="20">
        <v>8</v>
      </c>
      <c r="F301" s="20">
        <v>5.8</v>
      </c>
      <c r="G301" s="20">
        <v>5.3</v>
      </c>
      <c r="H301" s="20">
        <v>19.100000000000001</v>
      </c>
      <c r="I301" s="2"/>
    </row>
    <row r="302" spans="1:9" x14ac:dyDescent="0.25">
      <c r="A302" s="2"/>
      <c r="B302" s="77" t="s">
        <v>146</v>
      </c>
      <c r="C302" s="42" t="s">
        <v>807</v>
      </c>
      <c r="D302" s="42" t="s">
        <v>230</v>
      </c>
      <c r="E302" s="20">
        <v>6.5</v>
      </c>
      <c r="F302" s="20">
        <v>6</v>
      </c>
      <c r="G302" s="20">
        <v>5.2</v>
      </c>
      <c r="H302" s="20">
        <v>17.7</v>
      </c>
      <c r="I302" s="2"/>
    </row>
    <row r="303" spans="1:9" x14ac:dyDescent="0.25">
      <c r="A303" s="2"/>
      <c r="B303" s="77" t="s">
        <v>146</v>
      </c>
      <c r="C303" s="42" t="s">
        <v>807</v>
      </c>
      <c r="D303" s="42" t="s">
        <v>230</v>
      </c>
      <c r="E303" s="20">
        <v>8</v>
      </c>
      <c r="F303" s="20">
        <v>8.8000000000000007</v>
      </c>
      <c r="G303" s="20">
        <v>4</v>
      </c>
      <c r="H303" s="20">
        <v>20.8</v>
      </c>
      <c r="I303" s="2"/>
    </row>
    <row r="304" spans="1:9" x14ac:dyDescent="0.25">
      <c r="A304" s="2"/>
      <c r="B304" s="77" t="s">
        <v>146</v>
      </c>
      <c r="C304" s="42" t="s">
        <v>807</v>
      </c>
      <c r="D304" s="42" t="s">
        <v>230</v>
      </c>
      <c r="E304" s="20">
        <v>5.9</v>
      </c>
      <c r="F304" s="20">
        <v>5.2</v>
      </c>
      <c r="G304" s="20">
        <v>3.7</v>
      </c>
      <c r="H304" s="20">
        <v>14.8</v>
      </c>
      <c r="I304" s="2"/>
    </row>
    <row r="305" spans="1:22" x14ac:dyDescent="0.25">
      <c r="A305" s="2"/>
      <c r="B305" s="77" t="s">
        <v>146</v>
      </c>
      <c r="C305" s="42" t="s">
        <v>843</v>
      </c>
      <c r="D305" s="42" t="s">
        <v>230</v>
      </c>
      <c r="E305" s="20">
        <v>7.8</v>
      </c>
      <c r="F305" s="20">
        <v>5</v>
      </c>
      <c r="G305" s="20">
        <v>6.1</v>
      </c>
      <c r="H305" s="20">
        <v>18.899999999999999</v>
      </c>
      <c r="I305" s="2"/>
    </row>
    <row r="306" spans="1:22" x14ac:dyDescent="0.25">
      <c r="A306" s="2"/>
      <c r="B306" s="77" t="s">
        <v>146</v>
      </c>
      <c r="C306" s="42" t="s">
        <v>843</v>
      </c>
      <c r="D306" s="42" t="s">
        <v>230</v>
      </c>
      <c r="E306" s="20">
        <v>6.6</v>
      </c>
      <c r="F306" s="20">
        <v>6.4</v>
      </c>
      <c r="G306" s="20">
        <v>5.2</v>
      </c>
      <c r="H306" s="20">
        <v>18.2</v>
      </c>
      <c r="I306" s="2"/>
    </row>
    <row r="307" spans="1:22" x14ac:dyDescent="0.25">
      <c r="A307" s="2"/>
      <c r="B307" s="77" t="s">
        <v>146</v>
      </c>
      <c r="C307" s="42" t="s">
        <v>843</v>
      </c>
      <c r="D307" s="42" t="s">
        <v>230</v>
      </c>
      <c r="E307" s="20">
        <v>5.7</v>
      </c>
      <c r="F307" s="20">
        <v>5</v>
      </c>
      <c r="G307" s="20">
        <v>4.8</v>
      </c>
      <c r="H307" s="20">
        <v>15.5</v>
      </c>
      <c r="I307" s="2"/>
    </row>
    <row r="308" spans="1:22" x14ac:dyDescent="0.25">
      <c r="A308" s="2"/>
      <c r="B308" s="77" t="s">
        <v>146</v>
      </c>
      <c r="C308" s="42" t="s">
        <v>843</v>
      </c>
      <c r="D308" s="42" t="s">
        <v>230</v>
      </c>
      <c r="E308" s="20">
        <v>8</v>
      </c>
      <c r="F308" s="20">
        <v>4.5</v>
      </c>
      <c r="G308" s="20">
        <v>7</v>
      </c>
      <c r="H308" s="20">
        <v>19.5</v>
      </c>
      <c r="I308" s="2"/>
    </row>
    <row r="309" spans="1:22" x14ac:dyDescent="0.25">
      <c r="A309" s="2"/>
      <c r="B309" s="77" t="s">
        <v>146</v>
      </c>
      <c r="C309" s="42" t="s">
        <v>843</v>
      </c>
      <c r="D309" s="42" t="s">
        <v>230</v>
      </c>
      <c r="E309" s="20">
        <v>7.5</v>
      </c>
      <c r="F309" s="20">
        <v>6.5</v>
      </c>
      <c r="G309" s="20">
        <v>4.7</v>
      </c>
      <c r="H309" s="20">
        <v>18.7</v>
      </c>
      <c r="I309" s="2"/>
    </row>
    <row r="310" spans="1:22" x14ac:dyDescent="0.25">
      <c r="A310" s="2"/>
      <c r="B310" s="2"/>
      <c r="C310" s="2"/>
      <c r="D310" s="2"/>
      <c r="E310" s="2"/>
      <c r="F310" s="2"/>
      <c r="G310" s="2"/>
      <c r="H310" s="2"/>
      <c r="I310" s="2"/>
    </row>
    <row r="312" spans="1:22" ht="18" x14ac:dyDescent="0.25">
      <c r="B312" s="38" t="s">
        <v>853</v>
      </c>
    </row>
    <row r="314" spans="1:22" x14ac:dyDescent="0.25">
      <c r="A314" s="23"/>
      <c r="B314" s="23"/>
      <c r="C314" s="74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</row>
    <row r="315" spans="1:22" x14ac:dyDescent="0.25">
      <c r="A315" s="23"/>
      <c r="B315" s="16"/>
      <c r="C315" s="71" t="s">
        <v>240</v>
      </c>
      <c r="D315" s="16"/>
      <c r="E315" s="16"/>
      <c r="F315" s="16"/>
      <c r="G315" s="23"/>
      <c r="H315" s="42" t="s">
        <v>241</v>
      </c>
      <c r="I315" s="42"/>
      <c r="J315" s="42"/>
      <c r="K315" s="42"/>
      <c r="L315" s="23"/>
      <c r="M315" s="42" t="s">
        <v>242</v>
      </c>
      <c r="N315" s="42"/>
      <c r="O315" s="42"/>
      <c r="P315" s="42"/>
      <c r="Q315" s="23"/>
      <c r="R315" s="71" t="s">
        <v>243</v>
      </c>
      <c r="S315" s="42"/>
      <c r="T315" s="42"/>
      <c r="U315" s="42"/>
      <c r="V315" s="23"/>
    </row>
    <row r="316" spans="1:22" x14ac:dyDescent="0.25">
      <c r="A316" s="23"/>
      <c r="B316" s="16"/>
      <c r="C316" s="80"/>
      <c r="D316" s="16" t="s">
        <v>239</v>
      </c>
      <c r="E316" s="16" t="s">
        <v>234</v>
      </c>
      <c r="F316" s="42" t="s">
        <v>231</v>
      </c>
      <c r="G316" s="23"/>
      <c r="H316" s="42"/>
      <c r="I316" s="16" t="s">
        <v>239</v>
      </c>
      <c r="J316" s="16" t="s">
        <v>234</v>
      </c>
      <c r="K316" s="42" t="s">
        <v>231</v>
      </c>
      <c r="L316" s="23"/>
      <c r="M316" s="42"/>
      <c r="N316" s="16" t="s">
        <v>239</v>
      </c>
      <c r="O316" s="16" t="s">
        <v>234</v>
      </c>
      <c r="P316" s="42" t="s">
        <v>231</v>
      </c>
      <c r="Q316" s="23"/>
      <c r="R316" s="42"/>
      <c r="S316" s="16" t="s">
        <v>239</v>
      </c>
      <c r="T316" s="16" t="s">
        <v>234</v>
      </c>
      <c r="U316" s="42" t="s">
        <v>231</v>
      </c>
      <c r="V316" s="23"/>
    </row>
    <row r="317" spans="1:22" x14ac:dyDescent="0.25">
      <c r="A317" s="23"/>
      <c r="B317" s="23"/>
      <c r="C317" s="74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</row>
    <row r="318" spans="1:22" x14ac:dyDescent="0.25">
      <c r="A318" s="23"/>
      <c r="B318" s="75" t="s">
        <v>143</v>
      </c>
      <c r="C318" s="40" t="s">
        <v>173</v>
      </c>
      <c r="D318" s="31">
        <f>MIN(E44:E117)</f>
        <v>5.5</v>
      </c>
      <c r="E318" s="31">
        <f>MIN(E24:E43)</f>
        <v>7.2</v>
      </c>
      <c r="F318" s="31">
        <f>AVERAGE(E24:E117)</f>
        <v>7.2234042553191502</v>
      </c>
      <c r="G318" s="23"/>
      <c r="H318" s="42"/>
      <c r="I318" s="31">
        <f>MIN(F44:F117)</f>
        <v>2.9</v>
      </c>
      <c r="J318" s="31">
        <f>MIN(F24:F43)</f>
        <v>3.5</v>
      </c>
      <c r="K318" s="31">
        <f>AVERAGE(F24:F117)</f>
        <v>4.3382978723404246</v>
      </c>
      <c r="L318" s="23"/>
      <c r="M318" s="42"/>
      <c r="N318" s="31">
        <f>MIN(G44:G117)</f>
        <v>3.6</v>
      </c>
      <c r="O318" s="31">
        <f>MIN(G24:G43)</f>
        <v>5</v>
      </c>
      <c r="P318" s="31">
        <f>AVERAGE(G24:G117)</f>
        <v>5.286170212765958</v>
      </c>
      <c r="Q318" s="23"/>
      <c r="R318" s="42"/>
      <c r="S318" s="31">
        <f>MIN(H44:H117)</f>
        <v>14.8</v>
      </c>
      <c r="T318" s="31">
        <f>MIN(H24:H43)</f>
        <v>17</v>
      </c>
      <c r="U318" s="31">
        <f>AVERAGE(H24:H117)</f>
        <v>16.847872340425528</v>
      </c>
      <c r="V318" s="23"/>
    </row>
    <row r="319" spans="1:22" x14ac:dyDescent="0.25">
      <c r="A319" s="23"/>
      <c r="B319" s="75" t="s">
        <v>143</v>
      </c>
      <c r="C319" s="81">
        <v>0.05</v>
      </c>
      <c r="D319" s="31">
        <f>PERCENTILE(E44:E117,0.05)</f>
        <v>6</v>
      </c>
      <c r="E319" s="31">
        <f>PERCENTILE(E24:E43,0.05)</f>
        <v>7.2949999999999999</v>
      </c>
      <c r="F319" s="31">
        <f>PERCENTILE(E24:E117,0.05)</f>
        <v>6</v>
      </c>
      <c r="G319" s="23"/>
      <c r="H319" s="42"/>
      <c r="I319" s="31">
        <f>PERCENTILE(F44:F117,0.05)</f>
        <v>3.2</v>
      </c>
      <c r="J319" s="31">
        <f>PERCENTILE(F24:F43,0.05)</f>
        <v>3.5</v>
      </c>
      <c r="K319" s="31">
        <f>PERCENTILE(F24:F117,0.05)</f>
        <v>3.2650000000000001</v>
      </c>
      <c r="L319" s="23"/>
      <c r="M319" s="42"/>
      <c r="N319" s="31">
        <f>PERCENTILE(G44:G117,0.05)</f>
        <v>4</v>
      </c>
      <c r="O319" s="31">
        <f>PERCENTILE(G24:G43,0.05)</f>
        <v>5.19</v>
      </c>
      <c r="P319" s="31">
        <f>PERCENTILE(G24:G117,0.05)</f>
        <v>4</v>
      </c>
      <c r="Q319" s="23"/>
      <c r="R319" s="42"/>
      <c r="S319" s="31">
        <f>PERCENTILE(H44:H117,0.05)</f>
        <v>15.43</v>
      </c>
      <c r="T319" s="31">
        <f>PERCENTILE(H24:H43,0.05)</f>
        <v>17.095000000000002</v>
      </c>
      <c r="U319" s="31">
        <f>PERCENTILE(H24:H117,0.05)</f>
        <v>15.565</v>
      </c>
      <c r="V319" s="23"/>
    </row>
    <row r="320" spans="1:22" x14ac:dyDescent="0.25">
      <c r="A320" s="23"/>
      <c r="B320" s="75" t="s">
        <v>143</v>
      </c>
      <c r="C320" s="81">
        <v>0.95</v>
      </c>
      <c r="D320" s="31">
        <f>PERCENTILE(E44:E117,0.95)</f>
        <v>8</v>
      </c>
      <c r="E320" s="31">
        <f>PERCENTILE(E24:E43,0.95)</f>
        <v>8.7149999999999999</v>
      </c>
      <c r="F320" s="31">
        <f>PERCENTILE(E24:E117, 0.95)</f>
        <v>8.2349999999999994</v>
      </c>
      <c r="G320" s="23"/>
      <c r="H320" s="42"/>
      <c r="I320" s="31">
        <f>PERCENTILE(F44:F117,0.95)</f>
        <v>5.7</v>
      </c>
      <c r="J320" s="31">
        <f>PERCENTILE(F24:F43,0.95)</f>
        <v>5.51</v>
      </c>
      <c r="K320" s="31">
        <f>PERCENTILE(F24:F117, 0.95)</f>
        <v>5.7</v>
      </c>
      <c r="L320" s="23"/>
      <c r="M320" s="42"/>
      <c r="N320" s="31">
        <f>PERCENTILE(G44:G117,0.95)</f>
        <v>6.4349999999999996</v>
      </c>
      <c r="O320" s="31">
        <f>PERCENTILE(G24:G43,0.95)</f>
        <v>7.2050000000000001</v>
      </c>
      <c r="P320" s="31">
        <f>PERCENTILE(G24:G117, 0.95)</f>
        <v>6.7349999999999994</v>
      </c>
      <c r="Q320" s="23"/>
      <c r="R320" s="42"/>
      <c r="S320" s="31">
        <f>PERCENTILE(H44:H117,0.95)</f>
        <v>17.27</v>
      </c>
      <c r="T320" s="31">
        <f>PERCENTILE(H24:H43,0.95)</f>
        <v>19.414999999999999</v>
      </c>
      <c r="U320" s="31">
        <f>PERCENTILE(H24:H117, 0.95)</f>
        <v>18.899999999999999</v>
      </c>
      <c r="V320" s="23"/>
    </row>
    <row r="321" spans="1:22" x14ac:dyDescent="0.25">
      <c r="A321" s="23"/>
      <c r="B321" s="75" t="s">
        <v>143</v>
      </c>
      <c r="C321" s="40" t="s">
        <v>174</v>
      </c>
      <c r="D321" s="31">
        <f>MAX(E44:E117)</f>
        <v>8</v>
      </c>
      <c r="E321" s="31">
        <f>MAX(E24:E43)</f>
        <v>9</v>
      </c>
      <c r="F321" s="31">
        <f>MAX(E24:E117)</f>
        <v>9</v>
      </c>
      <c r="G321" s="23"/>
      <c r="H321" s="42"/>
      <c r="I321" s="31">
        <f>MAX(F44:F117)</f>
        <v>6</v>
      </c>
      <c r="J321" s="31">
        <f>MAX(F24:F43)</f>
        <v>5.7</v>
      </c>
      <c r="K321" s="31">
        <f>MAX(F24:F117)</f>
        <v>6</v>
      </c>
      <c r="L321" s="23"/>
      <c r="M321" s="42"/>
      <c r="N321" s="31">
        <f>MAX(G44:G117)</f>
        <v>6.8</v>
      </c>
      <c r="O321" s="31">
        <f>MAX(G24:G43)</f>
        <v>7.3</v>
      </c>
      <c r="P321" s="31">
        <f>MAX(G24:G117)</f>
        <v>7.3</v>
      </c>
      <c r="Q321" s="23"/>
      <c r="R321" s="42"/>
      <c r="S321" s="31">
        <f>MAX(H44:H117)</f>
        <v>17.600000000000001</v>
      </c>
      <c r="T321" s="31">
        <f>MAX(H24:H43)</f>
        <v>19.7</v>
      </c>
      <c r="U321" s="31">
        <f>MAX(H24:H117)</f>
        <v>19.7</v>
      </c>
      <c r="V321" s="23"/>
    </row>
    <row r="322" spans="1:22" x14ac:dyDescent="0.25">
      <c r="A322" s="23"/>
      <c r="B322" s="75" t="s">
        <v>143</v>
      </c>
      <c r="C322" s="40" t="s">
        <v>171</v>
      </c>
      <c r="D322" s="31">
        <f>AVERAGE(E44:E117)</f>
        <v>7.0081081081081056</v>
      </c>
      <c r="E322" s="31">
        <f>AVERAGE(E24:E43)</f>
        <v>8.02</v>
      </c>
      <c r="F322" s="31">
        <f>AVERAGE(E24:E117)</f>
        <v>7.2234042553191502</v>
      </c>
      <c r="G322" s="23"/>
      <c r="H322" s="42"/>
      <c r="I322" s="31">
        <f>AVERAGE(F44:F117)</f>
        <v>4.2621621621621628</v>
      </c>
      <c r="J322" s="31">
        <f>AVERAGE(F24:F43)</f>
        <v>4.62</v>
      </c>
      <c r="K322" s="31">
        <f>AVERAGE(F24:F117)</f>
        <v>4.3382978723404246</v>
      </c>
      <c r="L322" s="23"/>
      <c r="M322" s="42"/>
      <c r="N322" s="31">
        <f>AVERAGE(G44:G117)</f>
        <v>5.1229729729729758</v>
      </c>
      <c r="O322" s="31">
        <f>AVERAGE(G24:G43)</f>
        <v>5.8899999999999988</v>
      </c>
      <c r="P322" s="31">
        <f>AVERAGE(G24:G117)</f>
        <v>5.286170212765958</v>
      </c>
      <c r="Q322" s="23"/>
      <c r="R322" s="42"/>
      <c r="S322" s="31">
        <f>AVERAGE(H44:H117)</f>
        <v>16.393243243243241</v>
      </c>
      <c r="T322" s="31">
        <f>AVERAGE(H24:H43)</f>
        <v>18.53</v>
      </c>
      <c r="U322" s="31">
        <f>AVERAGE(H24:H117)</f>
        <v>16.847872340425528</v>
      </c>
      <c r="V322" s="23"/>
    </row>
    <row r="323" spans="1:22" x14ac:dyDescent="0.25">
      <c r="A323" s="23"/>
      <c r="B323" s="75" t="s">
        <v>143</v>
      </c>
      <c r="C323" s="40" t="s">
        <v>233</v>
      </c>
      <c r="D323" s="31">
        <f>STDEVA(E44:E117)</f>
        <v>0.64015339701838636</v>
      </c>
      <c r="E323" s="31">
        <f>STDEVA(E24:E43)</f>
        <v>0.47749345545253274</v>
      </c>
      <c r="F323" s="31">
        <f>STDEVA(E24:E117)</f>
        <v>0.73593266579478722</v>
      </c>
      <c r="G323" s="23"/>
      <c r="H323" s="42"/>
      <c r="I323" s="31">
        <f>STDEVA(F44:F117)</f>
        <v>0.75954252682489021</v>
      </c>
      <c r="J323" s="31">
        <f>STDEVA(F24:F43)</f>
        <v>0.66300750174369805</v>
      </c>
      <c r="K323" s="31">
        <f>STDEVA(F24:F117)</f>
        <v>0.75121498476053239</v>
      </c>
      <c r="L323" s="23"/>
      <c r="M323" s="42"/>
      <c r="N323" s="31">
        <f>STDEVA(G44:G117)</f>
        <v>0.81770599554480339</v>
      </c>
      <c r="O323" s="31">
        <f>STDEVA(G24:G43)</f>
        <v>0.6742637310039612</v>
      </c>
      <c r="P323" s="31">
        <f>STDEVA(G24:G117)</f>
        <v>0.84695546642897557</v>
      </c>
      <c r="Q323" s="23"/>
      <c r="R323" s="42"/>
      <c r="S323" s="31">
        <f>STDEVA(H44:H117)</f>
        <v>0.5662496378373949</v>
      </c>
      <c r="T323" s="31">
        <f>STDEVA(H24:H43)</f>
        <v>0.71532105416121738</v>
      </c>
      <c r="U323" s="31">
        <f>STDEVA(H24:H117)</f>
        <v>1.0626330376828625</v>
      </c>
      <c r="V323" s="23"/>
    </row>
    <row r="324" spans="1:22" x14ac:dyDescent="0.25">
      <c r="A324" s="23"/>
      <c r="B324" s="76" t="s">
        <v>237</v>
      </c>
      <c r="C324" s="40" t="s">
        <v>173</v>
      </c>
      <c r="D324" s="31">
        <f>MIN(E138:E159)</f>
        <v>5</v>
      </c>
      <c r="E324" s="31"/>
      <c r="F324" s="20"/>
      <c r="G324" s="23"/>
      <c r="H324" s="42"/>
      <c r="I324" s="31">
        <f>MIN(F138:F159)</f>
        <v>4</v>
      </c>
      <c r="J324" s="31"/>
      <c r="K324" s="20"/>
      <c r="L324" s="23"/>
      <c r="M324" s="42"/>
      <c r="N324" s="31">
        <f>MIN(G138:G159)</f>
        <v>3.8</v>
      </c>
      <c r="O324" s="31"/>
      <c r="P324" s="20"/>
      <c r="Q324" s="23"/>
      <c r="R324" s="42"/>
      <c r="S324" s="31">
        <f>MIN(H138:H159)</f>
        <v>16</v>
      </c>
      <c r="T324" s="31"/>
      <c r="U324" s="20"/>
      <c r="V324" s="23"/>
    </row>
    <row r="325" spans="1:22" x14ac:dyDescent="0.25">
      <c r="A325" s="23"/>
      <c r="B325" s="76" t="s">
        <v>237</v>
      </c>
      <c r="C325" s="81">
        <v>0.05</v>
      </c>
      <c r="D325" s="31">
        <f>PERCENTILE(E138:E159,0.05)</f>
        <v>6.0350000000000001</v>
      </c>
      <c r="E325" s="31"/>
      <c r="F325" s="20"/>
      <c r="G325" s="23"/>
      <c r="H325" s="42"/>
      <c r="I325" s="31">
        <f>PERCENTILE(F138:F159,0.05)</f>
        <v>4.2</v>
      </c>
      <c r="J325" s="31"/>
      <c r="K325" s="20"/>
      <c r="L325" s="23"/>
      <c r="M325" s="42"/>
      <c r="N325" s="31">
        <f>PERCENTILE(G138:G159,0.05)</f>
        <v>4.5049999999999999</v>
      </c>
      <c r="O325" s="31"/>
      <c r="P325" s="20"/>
      <c r="Q325" s="23"/>
      <c r="R325" s="42"/>
      <c r="S325" s="31">
        <f>PERCENTILE(H138:H159,0.05)</f>
        <v>16.804999999999996</v>
      </c>
      <c r="T325" s="31"/>
      <c r="U325" s="20"/>
      <c r="V325" s="23"/>
    </row>
    <row r="326" spans="1:22" x14ac:dyDescent="0.25">
      <c r="A326" s="23"/>
      <c r="B326" s="76" t="s">
        <v>237</v>
      </c>
      <c r="C326" s="81">
        <v>0.95</v>
      </c>
      <c r="D326" s="31">
        <f>PERCENTILE(E138:E159,0.95)</f>
        <v>8.4849999999999994</v>
      </c>
      <c r="E326" s="31"/>
      <c r="F326" s="20"/>
      <c r="G326" s="23"/>
      <c r="H326" s="42"/>
      <c r="I326" s="31">
        <f>PERCENTILE(F138:F159,0.95)</f>
        <v>6.9499999999999993</v>
      </c>
      <c r="J326" s="31"/>
      <c r="K326" s="20"/>
      <c r="L326" s="23"/>
      <c r="M326" s="42"/>
      <c r="N326" s="31">
        <f>PERCENTILE(G138:G159,0.95)</f>
        <v>6.2949999999999999</v>
      </c>
      <c r="O326" s="31"/>
      <c r="P326" s="20"/>
      <c r="Q326" s="23"/>
      <c r="R326" s="42"/>
      <c r="S326" s="31">
        <f>PERCENTILE(H138:H159,0.95)</f>
        <v>19.7</v>
      </c>
      <c r="T326" s="31"/>
      <c r="U326" s="20"/>
      <c r="V326" s="23"/>
    </row>
    <row r="327" spans="1:22" x14ac:dyDescent="0.25">
      <c r="A327" s="23"/>
      <c r="B327" s="76" t="s">
        <v>237</v>
      </c>
      <c r="C327" s="40" t="s">
        <v>174</v>
      </c>
      <c r="D327" s="31">
        <f>MAX(E138:E159)</f>
        <v>8.6</v>
      </c>
      <c r="E327" s="31"/>
      <c r="F327" s="20"/>
      <c r="G327" s="23"/>
      <c r="H327" s="42"/>
      <c r="I327" s="31">
        <f>MAX(F138:F159)</f>
        <v>7</v>
      </c>
      <c r="J327" s="31"/>
      <c r="K327" s="20"/>
      <c r="L327" s="23"/>
      <c r="M327" s="42"/>
      <c r="N327" s="31">
        <f>MAX(G138:G159)</f>
        <v>7</v>
      </c>
      <c r="O327" s="31"/>
      <c r="P327" s="20"/>
      <c r="Q327" s="23"/>
      <c r="R327" s="42"/>
      <c r="S327" s="31">
        <f>MAX(H138:H159)</f>
        <v>19.799999999999997</v>
      </c>
      <c r="T327" s="31"/>
      <c r="U327" s="20"/>
      <c r="V327" s="23"/>
    </row>
    <row r="328" spans="1:22" x14ac:dyDescent="0.25">
      <c r="A328" s="23"/>
      <c r="B328" s="76" t="s">
        <v>237</v>
      </c>
      <c r="C328" s="40" t="s">
        <v>171</v>
      </c>
      <c r="D328" s="31">
        <f>AVERAGE(E138:E159)</f>
        <v>7.3272727272727272</v>
      </c>
      <c r="E328" s="31"/>
      <c r="F328" s="20"/>
      <c r="G328" s="23"/>
      <c r="H328" s="42"/>
      <c r="I328" s="31">
        <f>AVERAGE(F138:F159)</f>
        <v>5.2045454545454541</v>
      </c>
      <c r="J328" s="31"/>
      <c r="K328" s="20"/>
      <c r="L328" s="23"/>
      <c r="M328" s="42"/>
      <c r="N328" s="31">
        <f>AVERAGE(G138:G159)</f>
        <v>5.627272727272727</v>
      </c>
      <c r="O328" s="31"/>
      <c r="P328" s="20"/>
      <c r="Q328" s="23"/>
      <c r="R328" s="42"/>
      <c r="S328" s="31">
        <f>AVERAGE(H138:H159)</f>
        <v>18.159090909090907</v>
      </c>
      <c r="T328" s="31"/>
      <c r="U328" s="20"/>
      <c r="V328" s="23"/>
    </row>
    <row r="329" spans="1:22" x14ac:dyDescent="0.25">
      <c r="A329" s="23"/>
      <c r="B329" s="76" t="s">
        <v>237</v>
      </c>
      <c r="C329" s="40" t="s">
        <v>233</v>
      </c>
      <c r="D329" s="31">
        <f>STDEVA(E138:E159)</f>
        <v>0.82588008940640389</v>
      </c>
      <c r="E329" s="31"/>
      <c r="F329" s="20"/>
      <c r="G329" s="23"/>
      <c r="H329" s="42"/>
      <c r="I329" s="31">
        <f>STDEVA(F138:F159)</f>
        <v>0.74480887463849688</v>
      </c>
      <c r="J329" s="31"/>
      <c r="K329" s="20"/>
      <c r="L329" s="23"/>
      <c r="M329" s="42"/>
      <c r="N329" s="31">
        <f>STDEVA(G138:G159)</f>
        <v>0.73236851131355707</v>
      </c>
      <c r="O329" s="31"/>
      <c r="P329" s="20"/>
      <c r="Q329" s="23"/>
      <c r="R329" s="42"/>
      <c r="S329" s="31">
        <f>STDEVA(H138:H159)</f>
        <v>1.0527329923806672</v>
      </c>
      <c r="T329" s="31"/>
      <c r="U329" s="20"/>
      <c r="V329" s="23"/>
    </row>
    <row r="330" spans="1:22" x14ac:dyDescent="0.25">
      <c r="A330" s="23"/>
      <c r="B330" s="77" t="s">
        <v>146</v>
      </c>
      <c r="C330" s="40" t="s">
        <v>173</v>
      </c>
      <c r="D330" s="31">
        <f>MIN(E160:E234)</f>
        <v>5</v>
      </c>
      <c r="E330" s="31">
        <f>MIN(E235:E309)</f>
        <v>5.7</v>
      </c>
      <c r="F330" s="31">
        <f>MIN(E160:E309)</f>
        <v>5</v>
      </c>
      <c r="G330" s="23"/>
      <c r="H330" s="42"/>
      <c r="I330" s="31">
        <f>MIN(F160:F234)</f>
        <v>3.9</v>
      </c>
      <c r="J330" s="31">
        <f>MIN(F235:F309)</f>
        <v>4</v>
      </c>
      <c r="K330" s="31">
        <f>MIN(F160:F309)</f>
        <v>3.9</v>
      </c>
      <c r="L330" s="23"/>
      <c r="M330" s="42"/>
      <c r="N330" s="31">
        <f>MIN(G160:G234)</f>
        <v>3</v>
      </c>
      <c r="O330" s="31">
        <f>MIN(G235:G309)</f>
        <v>2.7</v>
      </c>
      <c r="P330" s="31">
        <f>MIN(G160:G309)</f>
        <v>2.7</v>
      </c>
      <c r="Q330" s="23"/>
      <c r="R330" s="42"/>
      <c r="S330" s="31">
        <f>MIN(H160:H234)</f>
        <v>13.9</v>
      </c>
      <c r="T330" s="31">
        <f>MIN(H235:H309)</f>
        <v>14.8</v>
      </c>
      <c r="U330" s="31">
        <f>MIN(H160:H309)</f>
        <v>13.9</v>
      </c>
      <c r="V330" s="23"/>
    </row>
    <row r="331" spans="1:22" x14ac:dyDescent="0.25">
      <c r="A331" s="23"/>
      <c r="B331" s="77" t="s">
        <v>146</v>
      </c>
      <c r="C331" s="81">
        <v>0.05</v>
      </c>
      <c r="D331" s="31">
        <f>PERCENTILE(E160:E234,0.05)</f>
        <v>5.2</v>
      </c>
      <c r="E331" s="31">
        <f>PERCENTILE(E235:E309,0.05)</f>
        <v>6.04</v>
      </c>
      <c r="F331" s="31">
        <f>PERCENTILE(E160:E309,0.05)</f>
        <v>5.3449999999999998</v>
      </c>
      <c r="G331" s="23"/>
      <c r="H331" s="42"/>
      <c r="I331" s="31">
        <f>PERCENTILE(F160:F234,0.05)</f>
        <v>4.38</v>
      </c>
      <c r="J331" s="31">
        <f>PERCENTILE(F235:F309,0.05)</f>
        <v>4.9000000000000004</v>
      </c>
      <c r="K331" s="31">
        <f>PERCENTILE(F160:F309,0.05)</f>
        <v>4.5</v>
      </c>
      <c r="L331" s="23"/>
      <c r="M331" s="42"/>
      <c r="N331" s="31">
        <f>PERCENTILE(G160:G234,0.05)</f>
        <v>3.3</v>
      </c>
      <c r="O331" s="31">
        <f>PERCENTILE(G235:G309,0.05)</f>
        <v>3.64</v>
      </c>
      <c r="P331" s="31">
        <f>PERCENTILE(G160:G309,0.05)</f>
        <v>3.3449999999999998</v>
      </c>
      <c r="Q331" s="23"/>
      <c r="R331" s="42"/>
      <c r="S331" s="31">
        <f>PERCENTILE(H160:H234,0.05)</f>
        <v>15.07</v>
      </c>
      <c r="T331" s="31">
        <f>PERCENTILE(H235:H309,0.05)</f>
        <v>17.27</v>
      </c>
      <c r="U331" s="31">
        <f>PERCENTILE(H160:H309,0.05)</f>
        <v>15.244999999999999</v>
      </c>
      <c r="V331" s="23"/>
    </row>
    <row r="332" spans="1:22" x14ac:dyDescent="0.25">
      <c r="A332" s="23"/>
      <c r="B332" s="77" t="s">
        <v>146</v>
      </c>
      <c r="C332" s="81">
        <v>0.95</v>
      </c>
      <c r="D332" s="31">
        <f>PERCENTILE(E160:E234,0.95)</f>
        <v>7</v>
      </c>
      <c r="E332" s="31">
        <f>PERCENTILE(E235:E309,0.95)</f>
        <v>9</v>
      </c>
      <c r="F332" s="31">
        <f>PERCENTILE(E160:E309, 0.95)</f>
        <v>8.5549999999999979</v>
      </c>
      <c r="G332" s="23"/>
      <c r="H332" s="42"/>
      <c r="I332" s="31">
        <f>PERCENTILE(F160:F234,0.95)</f>
        <v>7.3</v>
      </c>
      <c r="J332" s="31">
        <f>PERCENTILE(F235:F309,0.95)</f>
        <v>8</v>
      </c>
      <c r="K332" s="31">
        <f>PERCENTILE(F160:F309, 0.95)</f>
        <v>7.5549999999999979</v>
      </c>
      <c r="L332" s="23"/>
      <c r="M332" s="42"/>
      <c r="N332" s="31">
        <f>PERCENTILE(G160:G234,0.95)</f>
        <v>6.2299999999999995</v>
      </c>
      <c r="O332" s="31">
        <f>PERCENTILE(G235:G309,0.95)</f>
        <v>7.0299999999999994</v>
      </c>
      <c r="P332" s="31">
        <f>PERCENTILE(G160:G309, 0.95)</f>
        <v>6.9099999999999966</v>
      </c>
      <c r="Q332" s="23"/>
      <c r="R332" s="42"/>
      <c r="S332" s="31">
        <f>PERCENTILE(H160:H234,0.95)</f>
        <v>18.579999999999998</v>
      </c>
      <c r="T332" s="31">
        <f>PERCENTILE(H235:H309,0.95)</f>
        <v>21</v>
      </c>
      <c r="U332" s="31">
        <f>PERCENTILE(H160:H309, 0.95)</f>
        <v>20.709999999999997</v>
      </c>
      <c r="V332" s="23"/>
    </row>
    <row r="333" spans="1:22" x14ac:dyDescent="0.25">
      <c r="A333" s="23"/>
      <c r="B333" s="77" t="s">
        <v>146</v>
      </c>
      <c r="C333" s="40" t="s">
        <v>174</v>
      </c>
      <c r="D333" s="31">
        <f>MAX(E160:E234)</f>
        <v>7.5</v>
      </c>
      <c r="E333" s="31">
        <f>MAX(E235:E309)</f>
        <v>9.5</v>
      </c>
      <c r="F333" s="31">
        <f>MAX(E160:E309)</f>
        <v>9.5</v>
      </c>
      <c r="G333" s="23"/>
      <c r="H333" s="42"/>
      <c r="I333" s="31">
        <f>MAX(F160:F234)</f>
        <v>8.1999999999999993</v>
      </c>
      <c r="J333" s="31">
        <f>MAX(F235:F309)</f>
        <v>8.8000000000000007</v>
      </c>
      <c r="K333" s="31">
        <f>MAX(F160:F309)</f>
        <v>8.8000000000000007</v>
      </c>
      <c r="L333" s="23"/>
      <c r="M333" s="42"/>
      <c r="N333" s="31">
        <f>MAX(G160:G234)</f>
        <v>7</v>
      </c>
      <c r="O333" s="31">
        <f>MAX(G235:G309)</f>
        <v>9.1</v>
      </c>
      <c r="P333" s="31">
        <f>MAX(G160:G309)</f>
        <v>9.1</v>
      </c>
      <c r="Q333" s="23"/>
      <c r="R333" s="42"/>
      <c r="S333" s="31">
        <f>MAX(H160:H234)</f>
        <v>19.2</v>
      </c>
      <c r="T333" s="31">
        <f>MAX(H235:H309)</f>
        <v>23</v>
      </c>
      <c r="U333" s="31">
        <f>MAX(H160:H309)</f>
        <v>23</v>
      </c>
      <c r="V333" s="23"/>
    </row>
    <row r="334" spans="1:22" x14ac:dyDescent="0.25">
      <c r="A334" s="23"/>
      <c r="B334" s="77" t="s">
        <v>146</v>
      </c>
      <c r="C334" s="40" t="s">
        <v>171</v>
      </c>
      <c r="D334" s="31">
        <f>AVERAGE(E160:E234)</f>
        <v>6.110666666666666</v>
      </c>
      <c r="E334" s="31">
        <f>AVERAGE(E235:E309)</f>
        <v>7.3693333333333353</v>
      </c>
      <c r="F334" s="31">
        <f>AVERAGE(E160:E309)</f>
        <v>6.7399999999999993</v>
      </c>
      <c r="G334" s="23"/>
      <c r="H334" s="42"/>
      <c r="I334" s="31">
        <f>AVERAGE(F160:F234)</f>
        <v>5.8386666666666676</v>
      </c>
      <c r="J334" s="31">
        <f>AVERAGE(F235:F309)</f>
        <v>6.125333333333332</v>
      </c>
      <c r="K334" s="31">
        <f>AVERAGE(F160:F309)</f>
        <v>5.9820000000000002</v>
      </c>
      <c r="L334" s="23"/>
      <c r="M334" s="42"/>
      <c r="N334" s="31">
        <f>AVERAGE(G160:G234)</f>
        <v>4.738666666666667</v>
      </c>
      <c r="O334" s="31">
        <f>AVERAGE(G235:G309)</f>
        <v>5.3599999999999994</v>
      </c>
      <c r="P334" s="31">
        <f>AVERAGE(G160:G309)</f>
        <v>5.049333333333335</v>
      </c>
      <c r="Q334" s="23"/>
      <c r="R334" s="42"/>
      <c r="S334" s="31">
        <f>AVERAGE(H160:H234)</f>
        <v>16.687999999999999</v>
      </c>
      <c r="T334" s="31">
        <f>AVERAGE(H235:H309)</f>
        <v>18.85466666666666</v>
      </c>
      <c r="U334" s="31">
        <f>AVERAGE(H160:H309)</f>
        <v>17.771333333333342</v>
      </c>
      <c r="V334" s="23"/>
    </row>
    <row r="335" spans="1:22" x14ac:dyDescent="0.25">
      <c r="A335" s="23"/>
      <c r="B335" s="77" t="s">
        <v>146</v>
      </c>
      <c r="C335" s="40" t="s">
        <v>233</v>
      </c>
      <c r="D335" s="31">
        <f>STDEVA(E160:E234)</f>
        <v>0.56222851306288346</v>
      </c>
      <c r="E335" s="31">
        <f>STDEVA(E235:E309)</f>
        <v>0.87810812197236632</v>
      </c>
      <c r="F335" s="31">
        <f>STDEVA(E160:E309)</f>
        <v>0.96884349516359092</v>
      </c>
      <c r="G335" s="23"/>
      <c r="H335" s="42"/>
      <c r="I335" s="31">
        <f>STDEVA(F160:F234)</f>
        <v>0.91369362263071074</v>
      </c>
      <c r="J335" s="31">
        <f>STDEVA(F235:F309)</f>
        <v>1.0229915501663356</v>
      </c>
      <c r="K335" s="31">
        <f>STDEVA(F160:F309)</f>
        <v>0.97726299071443612</v>
      </c>
      <c r="L335" s="23"/>
      <c r="M335" s="42"/>
      <c r="N335" s="31">
        <f>STDEVA(G160:G234)</f>
        <v>0.96575042007439782</v>
      </c>
      <c r="O335" s="31">
        <f>STDEVA(G235:G309)</f>
        <v>1.1198455491959902</v>
      </c>
      <c r="P335" s="31">
        <f>STDEVA(G160:G309)</f>
        <v>1.0877442125958541</v>
      </c>
      <c r="Q335" s="23"/>
      <c r="R335" s="42"/>
      <c r="S335" s="31">
        <f>STDEVA(H160:H234)</f>
        <v>1.1333948049041795</v>
      </c>
      <c r="T335" s="31">
        <f>STDEVA(H235:H309)</f>
        <v>1.3044925836894974</v>
      </c>
      <c r="U335" s="31">
        <f>STDEVA(H160:H309)</f>
        <v>1.6323629953370848</v>
      </c>
      <c r="V335" s="23"/>
    </row>
    <row r="336" spans="1:22" x14ac:dyDescent="0.25">
      <c r="A336" s="23"/>
      <c r="B336" s="23"/>
      <c r="C336" s="74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</row>
    <row r="337" spans="1:14" x14ac:dyDescent="0.25">
      <c r="A337" s="42"/>
      <c r="B337" s="42"/>
      <c r="C337" s="40"/>
      <c r="D337" s="42"/>
      <c r="E337" s="42"/>
      <c r="F337" s="42"/>
      <c r="G337" s="31"/>
      <c r="H337" s="31"/>
      <c r="I337" s="31"/>
      <c r="J337" s="42"/>
      <c r="K337" s="42"/>
      <c r="L337" s="42"/>
      <c r="M337" s="42"/>
      <c r="N337" s="42"/>
    </row>
    <row r="338" spans="1:14" x14ac:dyDescent="0.25">
      <c r="B338" s="42"/>
      <c r="C338" s="42" t="s">
        <v>227</v>
      </c>
      <c r="D338" s="42" t="s">
        <v>191</v>
      </c>
      <c r="E338" s="42" t="s">
        <v>226</v>
      </c>
      <c r="F338" s="42" t="s">
        <v>191</v>
      </c>
      <c r="G338" s="42" t="s">
        <v>193</v>
      </c>
      <c r="H338" s="31"/>
      <c r="I338" s="31"/>
    </row>
    <row r="339" spans="1:14" x14ac:dyDescent="0.25">
      <c r="B339" s="42" t="s">
        <v>195</v>
      </c>
      <c r="C339" s="23" t="s">
        <v>245</v>
      </c>
      <c r="D339" s="23" t="s">
        <v>246</v>
      </c>
      <c r="E339" s="23" t="s">
        <v>247</v>
      </c>
      <c r="F339" s="23" t="s">
        <v>248</v>
      </c>
      <c r="G339" s="23" t="s">
        <v>249</v>
      </c>
      <c r="H339" s="31"/>
      <c r="I339" s="31"/>
    </row>
    <row r="340" spans="1:14" x14ac:dyDescent="0.25">
      <c r="A340" s="88"/>
      <c r="B340" s="23" t="s">
        <v>245</v>
      </c>
      <c r="C340" s="91"/>
      <c r="D340" s="89"/>
      <c r="E340" s="91"/>
      <c r="F340" s="92"/>
      <c r="G340" s="42"/>
      <c r="H340" s="31"/>
      <c r="I340" s="31"/>
    </row>
    <row r="341" spans="1:14" x14ac:dyDescent="0.25">
      <c r="A341" s="88"/>
      <c r="B341" s="23" t="s">
        <v>246</v>
      </c>
      <c r="C341" s="66">
        <v>9.9999999999999995E-8</v>
      </c>
      <c r="D341" s="91"/>
      <c r="E341" s="91"/>
      <c r="F341" s="91"/>
      <c r="G341" s="42"/>
      <c r="H341" s="31"/>
      <c r="I341" s="31"/>
    </row>
    <row r="342" spans="1:14" x14ac:dyDescent="0.25">
      <c r="A342" s="88"/>
      <c r="B342" s="23" t="s">
        <v>247</v>
      </c>
      <c r="C342">
        <v>0.2110998</v>
      </c>
      <c r="D342" s="66">
        <v>0</v>
      </c>
      <c r="E342" s="91"/>
      <c r="F342" s="91"/>
      <c r="G342" s="42"/>
      <c r="H342" s="31"/>
      <c r="I342" s="31"/>
    </row>
    <row r="343" spans="1:14" x14ac:dyDescent="0.25">
      <c r="A343" s="88"/>
      <c r="B343" s="23" t="s">
        <v>248</v>
      </c>
      <c r="C343" s="66">
        <v>5.5999999999999997E-6</v>
      </c>
      <c r="D343">
        <v>0.9518086</v>
      </c>
      <c r="E343" s="66">
        <v>0</v>
      </c>
      <c r="F343" s="91"/>
      <c r="G343" s="42"/>
      <c r="H343" s="31"/>
      <c r="I343" s="20"/>
    </row>
    <row r="344" spans="1:14" x14ac:dyDescent="0.25">
      <c r="A344" s="88"/>
      <c r="B344" s="23" t="s">
        <v>249</v>
      </c>
      <c r="C344" s="66">
        <v>1.5999999999999999E-6</v>
      </c>
      <c r="D344" s="66">
        <v>0</v>
      </c>
      <c r="E344">
        <v>7.5781500000000002E-2</v>
      </c>
      <c r="F344" s="66">
        <v>0</v>
      </c>
      <c r="G344" s="42"/>
      <c r="H344" s="31"/>
      <c r="I344" s="20"/>
    </row>
    <row r="345" spans="1:14" x14ac:dyDescent="0.25">
      <c r="A345" s="88"/>
      <c r="G345" s="31"/>
      <c r="H345" s="31"/>
      <c r="I345" s="20"/>
    </row>
    <row r="346" spans="1:14" x14ac:dyDescent="0.25">
      <c r="A346" s="88"/>
      <c r="B346" s="88"/>
      <c r="G346" s="31"/>
      <c r="H346" s="31"/>
      <c r="I346" s="20"/>
    </row>
    <row r="347" spans="1:14" x14ac:dyDescent="0.25">
      <c r="A347" s="88"/>
      <c r="B347" s="88"/>
      <c r="F347" s="66"/>
      <c r="G347" s="31"/>
      <c r="H347" s="31"/>
      <c r="I347" s="20"/>
    </row>
    <row r="348" spans="1:14" x14ac:dyDescent="0.25">
      <c r="A348" s="88"/>
      <c r="B348" s="88"/>
      <c r="G348" s="31"/>
      <c r="H348" s="31"/>
      <c r="I348" s="20"/>
    </row>
    <row r="349" spans="1:14" x14ac:dyDescent="0.25">
      <c r="A349" s="88"/>
      <c r="B349" s="88"/>
      <c r="F349" s="66"/>
      <c r="G349" s="31"/>
      <c r="H349" s="31"/>
      <c r="I349" s="31"/>
    </row>
    <row r="350" spans="1:14" x14ac:dyDescent="0.25">
      <c r="B350" s="88"/>
      <c r="F350" s="66"/>
      <c r="G350" s="31"/>
      <c r="H350" s="31"/>
      <c r="I350" s="31"/>
    </row>
    <row r="351" spans="1:14" x14ac:dyDescent="0.25">
      <c r="B351" s="88"/>
      <c r="F351" s="66"/>
      <c r="G351" s="31"/>
      <c r="H351" s="31"/>
      <c r="I351" s="31"/>
    </row>
    <row r="352" spans="1:14" x14ac:dyDescent="0.25">
      <c r="B352" s="88"/>
      <c r="G352" s="31"/>
      <c r="H352" s="31"/>
      <c r="I352" s="31"/>
    </row>
    <row r="353" spans="2:9" x14ac:dyDescent="0.25">
      <c r="B353" s="88"/>
      <c r="F353" s="66"/>
      <c r="G353" s="31"/>
      <c r="H353" s="31"/>
      <c r="I353" s="31"/>
    </row>
    <row r="354" spans="2:9" x14ac:dyDescent="0.25">
      <c r="B354" s="88"/>
      <c r="F354" s="66"/>
      <c r="G354" s="31"/>
      <c r="H354" s="31"/>
      <c r="I354" s="31"/>
    </row>
    <row r="355" spans="2:9" x14ac:dyDescent="0.25">
      <c r="B355" s="88"/>
      <c r="G355" s="31"/>
    </row>
    <row r="356" spans="2:9" x14ac:dyDescent="0.25">
      <c r="B356" s="88"/>
      <c r="F356" s="66"/>
      <c r="G356" s="31"/>
    </row>
    <row r="357" spans="2:9" x14ac:dyDescent="0.25">
      <c r="G357" s="31"/>
    </row>
    <row r="358" spans="2:9" x14ac:dyDescent="0.25">
      <c r="G358" s="31"/>
    </row>
    <row r="359" spans="2:9" x14ac:dyDescent="0.25">
      <c r="G359" s="31"/>
    </row>
    <row r="360" spans="2:9" x14ac:dyDescent="0.25">
      <c r="G360" s="31"/>
    </row>
    <row r="361" spans="2:9" x14ac:dyDescent="0.25">
      <c r="G361" s="31"/>
    </row>
  </sheetData>
  <phoneticPr fontId="26" type="noConversion"/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3"/>
  <sheetViews>
    <sheetView workbookViewId="0"/>
  </sheetViews>
  <sheetFormatPr defaultRowHeight="15" x14ac:dyDescent="0.25"/>
  <cols>
    <col min="2" max="2" width="19.85546875" bestFit="1" customWidth="1"/>
    <col min="3" max="3" width="18.7109375" bestFit="1" customWidth="1"/>
    <col min="4" max="4" width="14.7109375" bestFit="1" customWidth="1"/>
    <col min="5" max="5" width="8" customWidth="1"/>
    <col min="6" max="6" width="11.85546875" bestFit="1" customWidth="1"/>
    <col min="10" max="10" width="9.28515625" bestFit="1" customWidth="1"/>
    <col min="11" max="11" width="10" bestFit="1" customWidth="1"/>
    <col min="12" max="13" width="9.28515625" bestFit="1" customWidth="1"/>
    <col min="19" max="19" width="10" bestFit="1" customWidth="1"/>
  </cols>
  <sheetData>
    <row r="1" spans="1:6" x14ac:dyDescent="0.25">
      <c r="A1" s="2"/>
      <c r="B1" s="23"/>
      <c r="C1" s="72"/>
      <c r="D1" s="2"/>
      <c r="E1" s="2"/>
      <c r="F1" s="2"/>
    </row>
    <row r="2" spans="1:6" ht="45" x14ac:dyDescent="0.25">
      <c r="A2" s="2"/>
      <c r="B2" s="42" t="s">
        <v>139</v>
      </c>
      <c r="C2" s="73" t="s">
        <v>179</v>
      </c>
      <c r="D2" s="21" t="s">
        <v>228</v>
      </c>
      <c r="E2" s="21" t="s">
        <v>238</v>
      </c>
      <c r="F2" s="2"/>
    </row>
    <row r="3" spans="1:6" x14ac:dyDescent="0.25">
      <c r="A3" s="2"/>
      <c r="B3" s="23"/>
      <c r="C3" s="74"/>
      <c r="D3" s="23"/>
      <c r="E3" s="23"/>
      <c r="F3" s="2"/>
    </row>
    <row r="4" spans="1:6" x14ac:dyDescent="0.25">
      <c r="A4" s="2"/>
      <c r="B4" s="75" t="s">
        <v>143</v>
      </c>
      <c r="C4" s="40" t="s">
        <v>671</v>
      </c>
      <c r="D4" s="79" t="s">
        <v>230</v>
      </c>
      <c r="E4" s="36">
        <v>14.5</v>
      </c>
      <c r="F4" s="2"/>
    </row>
    <row r="5" spans="1:6" x14ac:dyDescent="0.25">
      <c r="A5" s="2"/>
      <c r="B5" s="75" t="s">
        <v>143</v>
      </c>
      <c r="C5" s="40" t="s">
        <v>671</v>
      </c>
      <c r="D5" s="79" t="s">
        <v>230</v>
      </c>
      <c r="E5" s="36">
        <v>16</v>
      </c>
      <c r="F5" s="2"/>
    </row>
    <row r="6" spans="1:6" x14ac:dyDescent="0.25">
      <c r="A6" s="2"/>
      <c r="B6" s="75" t="s">
        <v>143</v>
      </c>
      <c r="C6" s="40" t="s">
        <v>671</v>
      </c>
      <c r="D6" s="79" t="s">
        <v>230</v>
      </c>
      <c r="E6" s="36">
        <v>15.2</v>
      </c>
      <c r="F6" s="2"/>
    </row>
    <row r="7" spans="1:6" x14ac:dyDescent="0.25">
      <c r="A7" s="2"/>
      <c r="B7" s="75" t="s">
        <v>143</v>
      </c>
      <c r="C7" s="40" t="s">
        <v>671</v>
      </c>
      <c r="D7" s="79" t="s">
        <v>230</v>
      </c>
      <c r="E7" s="36">
        <v>15</v>
      </c>
      <c r="F7" s="2"/>
    </row>
    <row r="8" spans="1:6" x14ac:dyDescent="0.25">
      <c r="A8" s="2"/>
      <c r="B8" s="75" t="s">
        <v>143</v>
      </c>
      <c r="C8" s="40" t="s">
        <v>671</v>
      </c>
      <c r="D8" s="79" t="s">
        <v>230</v>
      </c>
      <c r="E8" s="36">
        <v>15</v>
      </c>
      <c r="F8" s="2"/>
    </row>
    <row r="9" spans="1:6" x14ac:dyDescent="0.25">
      <c r="A9" s="2"/>
      <c r="B9" s="75" t="s">
        <v>143</v>
      </c>
      <c r="C9" s="40" t="s">
        <v>677</v>
      </c>
      <c r="D9" s="79" t="s">
        <v>230</v>
      </c>
      <c r="E9" s="36">
        <v>16.5</v>
      </c>
      <c r="F9" s="2"/>
    </row>
    <row r="10" spans="1:6" x14ac:dyDescent="0.25">
      <c r="A10" s="2"/>
      <c r="B10" s="75" t="s">
        <v>143</v>
      </c>
      <c r="C10" s="40" t="s">
        <v>677</v>
      </c>
      <c r="D10" s="79" t="s">
        <v>230</v>
      </c>
      <c r="E10" s="36">
        <v>17.5</v>
      </c>
      <c r="F10" s="2"/>
    </row>
    <row r="11" spans="1:6" x14ac:dyDescent="0.25">
      <c r="A11" s="2"/>
      <c r="B11" s="75" t="s">
        <v>143</v>
      </c>
      <c r="C11" s="40" t="s">
        <v>677</v>
      </c>
      <c r="D11" s="79" t="s">
        <v>230</v>
      </c>
      <c r="E11" s="36">
        <v>17.5</v>
      </c>
      <c r="F11" s="2"/>
    </row>
    <row r="12" spans="1:6" x14ac:dyDescent="0.25">
      <c r="A12" s="2"/>
      <c r="B12" s="75" t="s">
        <v>143</v>
      </c>
      <c r="C12" s="40" t="s">
        <v>677</v>
      </c>
      <c r="D12" s="79" t="s">
        <v>230</v>
      </c>
      <c r="E12" s="36">
        <v>17</v>
      </c>
      <c r="F12" s="2"/>
    </row>
    <row r="13" spans="1:6" x14ac:dyDescent="0.25">
      <c r="A13" s="2"/>
      <c r="B13" s="75" t="s">
        <v>143</v>
      </c>
      <c r="C13" s="40" t="s">
        <v>677</v>
      </c>
      <c r="D13" s="79" t="s">
        <v>230</v>
      </c>
      <c r="E13" s="36">
        <v>18</v>
      </c>
      <c r="F13" s="2"/>
    </row>
    <row r="14" spans="1:6" x14ac:dyDescent="0.25">
      <c r="A14" s="2"/>
      <c r="B14" s="75" t="s">
        <v>143</v>
      </c>
      <c r="C14" s="40" t="s">
        <v>678</v>
      </c>
      <c r="D14" s="79" t="s">
        <v>230</v>
      </c>
      <c r="E14" s="36">
        <v>15.5</v>
      </c>
      <c r="F14" s="2"/>
    </row>
    <row r="15" spans="1:6" x14ac:dyDescent="0.25">
      <c r="A15" s="2"/>
      <c r="B15" s="75" t="s">
        <v>143</v>
      </c>
      <c r="C15" s="40" t="s">
        <v>678</v>
      </c>
      <c r="D15" s="79" t="s">
        <v>230</v>
      </c>
      <c r="E15" s="36">
        <v>15.5</v>
      </c>
      <c r="F15" s="2"/>
    </row>
    <row r="16" spans="1:6" x14ac:dyDescent="0.25">
      <c r="A16" s="2"/>
      <c r="B16" s="75" t="s">
        <v>143</v>
      </c>
      <c r="C16" s="40" t="s">
        <v>678</v>
      </c>
      <c r="D16" s="79" t="s">
        <v>230</v>
      </c>
      <c r="E16" s="36">
        <v>15.5</v>
      </c>
      <c r="F16" s="2"/>
    </row>
    <row r="17" spans="1:6" x14ac:dyDescent="0.25">
      <c r="A17" s="2"/>
      <c r="B17" s="75" t="s">
        <v>143</v>
      </c>
      <c r="C17" s="40" t="s">
        <v>678</v>
      </c>
      <c r="D17" s="79" t="s">
        <v>230</v>
      </c>
      <c r="E17" s="36">
        <v>15</v>
      </c>
      <c r="F17" s="2"/>
    </row>
    <row r="18" spans="1:6" x14ac:dyDescent="0.25">
      <c r="A18" s="2"/>
      <c r="B18" s="75" t="s">
        <v>143</v>
      </c>
      <c r="C18" s="40" t="s">
        <v>678</v>
      </c>
      <c r="D18" s="79" t="s">
        <v>230</v>
      </c>
      <c r="E18" s="36">
        <v>16</v>
      </c>
      <c r="F18" s="2"/>
    </row>
    <row r="19" spans="1:6" x14ac:dyDescent="0.25">
      <c r="A19" s="2"/>
      <c r="B19" s="75" t="s">
        <v>143</v>
      </c>
      <c r="C19" s="40" t="s">
        <v>679</v>
      </c>
      <c r="D19" s="79" t="s">
        <v>230</v>
      </c>
      <c r="E19" s="36">
        <v>17.5</v>
      </c>
      <c r="F19" s="2"/>
    </row>
    <row r="20" spans="1:6" x14ac:dyDescent="0.25">
      <c r="A20" s="2"/>
      <c r="B20" s="75" t="s">
        <v>143</v>
      </c>
      <c r="C20" s="40" t="s">
        <v>679</v>
      </c>
      <c r="D20" s="79" t="s">
        <v>230</v>
      </c>
      <c r="E20" s="36">
        <v>18</v>
      </c>
      <c r="F20" s="2"/>
    </row>
    <row r="21" spans="1:6" x14ac:dyDescent="0.25">
      <c r="A21" s="2"/>
      <c r="B21" s="75" t="s">
        <v>143</v>
      </c>
      <c r="C21" s="40" t="s">
        <v>679</v>
      </c>
      <c r="D21" s="79" t="s">
        <v>230</v>
      </c>
      <c r="E21" s="36">
        <v>18</v>
      </c>
      <c r="F21" s="2"/>
    </row>
    <row r="22" spans="1:6" x14ac:dyDescent="0.25">
      <c r="A22" s="2"/>
      <c r="B22" s="75" t="s">
        <v>143</v>
      </c>
      <c r="C22" s="40" t="s">
        <v>679</v>
      </c>
      <c r="D22" s="79" t="s">
        <v>230</v>
      </c>
      <c r="E22" s="36">
        <v>19</v>
      </c>
      <c r="F22" s="2"/>
    </row>
    <row r="23" spans="1:6" x14ac:dyDescent="0.25">
      <c r="A23" s="2"/>
      <c r="B23" s="75" t="s">
        <v>143</v>
      </c>
      <c r="C23" s="40" t="s">
        <v>679</v>
      </c>
      <c r="D23" s="79" t="s">
        <v>230</v>
      </c>
      <c r="E23" s="36">
        <v>18</v>
      </c>
      <c r="F23" s="2"/>
    </row>
    <row r="24" spans="1:6" x14ac:dyDescent="0.25">
      <c r="A24" s="2"/>
      <c r="B24" s="75" t="s">
        <v>143</v>
      </c>
      <c r="C24" s="40" t="s">
        <v>680</v>
      </c>
      <c r="D24" s="79" t="s">
        <v>230</v>
      </c>
      <c r="E24" s="36">
        <v>15</v>
      </c>
      <c r="F24" s="2"/>
    </row>
    <row r="25" spans="1:6" x14ac:dyDescent="0.25">
      <c r="A25" s="2"/>
      <c r="B25" s="75" t="s">
        <v>143</v>
      </c>
      <c r="C25" s="40" t="s">
        <v>680</v>
      </c>
      <c r="D25" s="79" t="s">
        <v>230</v>
      </c>
      <c r="E25" s="36">
        <v>15.5</v>
      </c>
      <c r="F25" s="2"/>
    </row>
    <row r="26" spans="1:6" x14ac:dyDescent="0.25">
      <c r="A26" s="2"/>
      <c r="B26" s="75" t="s">
        <v>143</v>
      </c>
      <c r="C26" s="40" t="s">
        <v>680</v>
      </c>
      <c r="D26" s="79" t="s">
        <v>230</v>
      </c>
      <c r="E26" s="36">
        <v>16</v>
      </c>
      <c r="F26" s="2"/>
    </row>
    <row r="27" spans="1:6" x14ac:dyDescent="0.25">
      <c r="A27" s="2"/>
      <c r="B27" s="75" t="s">
        <v>143</v>
      </c>
      <c r="C27" s="40" t="s">
        <v>680</v>
      </c>
      <c r="D27" s="79" t="s">
        <v>230</v>
      </c>
      <c r="E27" s="36">
        <v>15.5</v>
      </c>
      <c r="F27" s="2"/>
    </row>
    <row r="28" spans="1:6" x14ac:dyDescent="0.25">
      <c r="A28" s="2"/>
      <c r="B28" s="75" t="s">
        <v>143</v>
      </c>
      <c r="C28" s="40" t="s">
        <v>680</v>
      </c>
      <c r="D28" s="79" t="s">
        <v>230</v>
      </c>
      <c r="E28" s="36">
        <v>16</v>
      </c>
      <c r="F28" s="2"/>
    </row>
    <row r="29" spans="1:6" x14ac:dyDescent="0.25">
      <c r="A29" s="2"/>
      <c r="B29" s="75" t="s">
        <v>143</v>
      </c>
      <c r="C29" s="40" t="s">
        <v>687</v>
      </c>
      <c r="D29" s="79" t="s">
        <v>230</v>
      </c>
      <c r="E29" s="36">
        <v>16.5</v>
      </c>
      <c r="F29" s="2"/>
    </row>
    <row r="30" spans="1:6" x14ac:dyDescent="0.25">
      <c r="A30" s="2"/>
      <c r="B30" s="75" t="s">
        <v>143</v>
      </c>
      <c r="C30" s="40" t="s">
        <v>687</v>
      </c>
      <c r="D30" s="79" t="s">
        <v>230</v>
      </c>
      <c r="E30" s="36">
        <v>16</v>
      </c>
      <c r="F30" s="2"/>
    </row>
    <row r="31" spans="1:6" x14ac:dyDescent="0.25">
      <c r="A31" s="2"/>
      <c r="B31" s="75" t="s">
        <v>143</v>
      </c>
      <c r="C31" s="40" t="s">
        <v>687</v>
      </c>
      <c r="D31" s="79" t="s">
        <v>230</v>
      </c>
      <c r="E31" s="36">
        <v>16</v>
      </c>
      <c r="F31" s="2"/>
    </row>
    <row r="32" spans="1:6" x14ac:dyDescent="0.25">
      <c r="A32" s="2"/>
      <c r="B32" s="75" t="s">
        <v>143</v>
      </c>
      <c r="C32" s="40" t="s">
        <v>687</v>
      </c>
      <c r="D32" s="79" t="s">
        <v>230</v>
      </c>
      <c r="E32" s="36">
        <v>16</v>
      </c>
      <c r="F32" s="2"/>
    </row>
    <row r="33" spans="1:6" x14ac:dyDescent="0.25">
      <c r="A33" s="2"/>
      <c r="B33" s="75" t="s">
        <v>143</v>
      </c>
      <c r="C33" s="40" t="s">
        <v>687</v>
      </c>
      <c r="D33" s="79" t="s">
        <v>230</v>
      </c>
      <c r="E33" s="36">
        <v>16.5</v>
      </c>
      <c r="F33" s="2"/>
    </row>
    <row r="34" spans="1:6" x14ac:dyDescent="0.25">
      <c r="A34" s="2"/>
      <c r="B34" s="75" t="s">
        <v>143</v>
      </c>
      <c r="C34" s="40" t="s">
        <v>684</v>
      </c>
      <c r="D34" s="79" t="s">
        <v>229</v>
      </c>
      <c r="E34" s="36">
        <v>16</v>
      </c>
      <c r="F34" s="2"/>
    </row>
    <row r="35" spans="1:6" x14ac:dyDescent="0.25">
      <c r="A35" s="2"/>
      <c r="B35" s="75" t="s">
        <v>143</v>
      </c>
      <c r="C35" s="40" t="s">
        <v>684</v>
      </c>
      <c r="D35" s="79" t="s">
        <v>229</v>
      </c>
      <c r="E35" s="36">
        <v>15.5</v>
      </c>
      <c r="F35" s="2"/>
    </row>
    <row r="36" spans="1:6" x14ac:dyDescent="0.25">
      <c r="A36" s="2"/>
      <c r="B36" s="75" t="s">
        <v>143</v>
      </c>
      <c r="C36" s="40" t="s">
        <v>684</v>
      </c>
      <c r="D36" s="79" t="s">
        <v>229</v>
      </c>
      <c r="E36" s="36">
        <v>15</v>
      </c>
      <c r="F36" s="2"/>
    </row>
    <row r="37" spans="1:6" x14ac:dyDescent="0.25">
      <c r="A37" s="2"/>
      <c r="B37" s="75" t="s">
        <v>143</v>
      </c>
      <c r="C37" s="40" t="s">
        <v>684</v>
      </c>
      <c r="D37" s="79" t="s">
        <v>229</v>
      </c>
      <c r="E37" s="36">
        <v>15.5</v>
      </c>
      <c r="F37" s="2"/>
    </row>
    <row r="38" spans="1:6" x14ac:dyDescent="0.25">
      <c r="A38" s="2"/>
      <c r="B38" s="75" t="s">
        <v>143</v>
      </c>
      <c r="C38" s="40" t="s">
        <v>684</v>
      </c>
      <c r="D38" s="79" t="s">
        <v>229</v>
      </c>
      <c r="E38" s="36">
        <v>16</v>
      </c>
      <c r="F38" s="2"/>
    </row>
    <row r="39" spans="1:6" x14ac:dyDescent="0.25">
      <c r="A39" s="2"/>
      <c r="B39" s="75" t="s">
        <v>143</v>
      </c>
      <c r="C39" s="40" t="s">
        <v>685</v>
      </c>
      <c r="D39" s="79" t="s">
        <v>229</v>
      </c>
      <c r="E39" s="36">
        <v>15.1</v>
      </c>
      <c r="F39" s="2"/>
    </row>
    <row r="40" spans="1:6" x14ac:dyDescent="0.25">
      <c r="A40" s="2"/>
      <c r="B40" s="75" t="s">
        <v>143</v>
      </c>
      <c r="C40" s="40" t="s">
        <v>685</v>
      </c>
      <c r="D40" s="79" t="s">
        <v>229</v>
      </c>
      <c r="E40" s="36">
        <v>15.4</v>
      </c>
      <c r="F40" s="2"/>
    </row>
    <row r="41" spans="1:6" x14ac:dyDescent="0.25">
      <c r="A41" s="2"/>
      <c r="B41" s="75" t="s">
        <v>143</v>
      </c>
      <c r="C41" s="40" t="s">
        <v>685</v>
      </c>
      <c r="D41" s="79" t="s">
        <v>229</v>
      </c>
      <c r="E41" s="36">
        <v>15</v>
      </c>
      <c r="F41" s="2"/>
    </row>
    <row r="42" spans="1:6" x14ac:dyDescent="0.25">
      <c r="A42" s="2"/>
      <c r="B42" s="75" t="s">
        <v>143</v>
      </c>
      <c r="C42" s="40" t="s">
        <v>685</v>
      </c>
      <c r="D42" s="79" t="s">
        <v>229</v>
      </c>
      <c r="E42" s="36">
        <v>15</v>
      </c>
      <c r="F42" s="2"/>
    </row>
    <row r="43" spans="1:6" x14ac:dyDescent="0.25">
      <c r="A43" s="2"/>
      <c r="B43" s="75" t="s">
        <v>143</v>
      </c>
      <c r="C43" s="40" t="s">
        <v>685</v>
      </c>
      <c r="D43" s="79" t="s">
        <v>229</v>
      </c>
      <c r="E43" s="36">
        <v>15</v>
      </c>
      <c r="F43" s="2"/>
    </row>
    <row r="44" spans="1:6" x14ac:dyDescent="0.25">
      <c r="A44" s="2"/>
      <c r="B44" s="75" t="s">
        <v>143</v>
      </c>
      <c r="C44" s="40" t="s">
        <v>686</v>
      </c>
      <c r="D44" s="79" t="s">
        <v>229</v>
      </c>
      <c r="E44" s="36">
        <v>17</v>
      </c>
      <c r="F44" s="2"/>
    </row>
    <row r="45" spans="1:6" x14ac:dyDescent="0.25">
      <c r="A45" s="2"/>
      <c r="B45" s="75" t="s">
        <v>143</v>
      </c>
      <c r="C45" s="40" t="s">
        <v>686</v>
      </c>
      <c r="D45" s="79" t="s">
        <v>229</v>
      </c>
      <c r="E45" s="36">
        <v>17</v>
      </c>
      <c r="F45" s="2"/>
    </row>
    <row r="46" spans="1:6" x14ac:dyDescent="0.25">
      <c r="A46" s="2"/>
      <c r="B46" s="75" t="s">
        <v>143</v>
      </c>
      <c r="C46" s="40" t="s">
        <v>686</v>
      </c>
      <c r="D46" s="79" t="s">
        <v>229</v>
      </c>
      <c r="E46" s="36">
        <v>17.5</v>
      </c>
      <c r="F46" s="2"/>
    </row>
    <row r="47" spans="1:6" x14ac:dyDescent="0.25">
      <c r="A47" s="2"/>
      <c r="B47" s="75" t="s">
        <v>143</v>
      </c>
      <c r="C47" s="40" t="s">
        <v>686</v>
      </c>
      <c r="D47" s="79" t="s">
        <v>229</v>
      </c>
      <c r="E47" s="36">
        <v>17.5</v>
      </c>
      <c r="F47" s="2"/>
    </row>
    <row r="48" spans="1:6" x14ac:dyDescent="0.25">
      <c r="A48" s="2"/>
      <c r="B48" s="75" t="s">
        <v>143</v>
      </c>
      <c r="C48" s="40" t="s">
        <v>686</v>
      </c>
      <c r="D48" s="79" t="s">
        <v>229</v>
      </c>
      <c r="E48" s="36">
        <v>17.5</v>
      </c>
      <c r="F48" s="2"/>
    </row>
    <row r="49" spans="1:6" x14ac:dyDescent="0.25">
      <c r="A49" s="2"/>
      <c r="B49" s="75" t="s">
        <v>143</v>
      </c>
      <c r="C49" s="40" t="s">
        <v>808</v>
      </c>
      <c r="D49" s="79" t="s">
        <v>229</v>
      </c>
      <c r="E49" s="36">
        <v>15</v>
      </c>
      <c r="F49" s="2"/>
    </row>
    <row r="50" spans="1:6" x14ac:dyDescent="0.25">
      <c r="A50" s="2"/>
      <c r="B50" s="75" t="s">
        <v>143</v>
      </c>
      <c r="C50" s="40" t="s">
        <v>808</v>
      </c>
      <c r="D50" s="79" t="s">
        <v>229</v>
      </c>
      <c r="E50" s="36">
        <v>15.5</v>
      </c>
      <c r="F50" s="2"/>
    </row>
    <row r="51" spans="1:6" x14ac:dyDescent="0.25">
      <c r="A51" s="2"/>
      <c r="B51" s="75" t="s">
        <v>143</v>
      </c>
      <c r="C51" s="40" t="s">
        <v>808</v>
      </c>
      <c r="D51" s="79" t="s">
        <v>229</v>
      </c>
      <c r="E51" s="36">
        <v>15.5</v>
      </c>
      <c r="F51" s="2"/>
    </row>
    <row r="52" spans="1:6" x14ac:dyDescent="0.25">
      <c r="A52" s="2"/>
      <c r="B52" s="75" t="s">
        <v>143</v>
      </c>
      <c r="C52" s="40" t="s">
        <v>808</v>
      </c>
      <c r="D52" s="79" t="s">
        <v>229</v>
      </c>
      <c r="E52" s="36">
        <v>15.5</v>
      </c>
      <c r="F52" s="2"/>
    </row>
    <row r="53" spans="1:6" x14ac:dyDescent="0.25">
      <c r="A53" s="2"/>
      <c r="B53" s="75" t="s">
        <v>143</v>
      </c>
      <c r="C53" s="40" t="s">
        <v>808</v>
      </c>
      <c r="D53" s="79" t="s">
        <v>229</v>
      </c>
      <c r="E53" s="36">
        <v>16</v>
      </c>
      <c r="F53" s="2"/>
    </row>
    <row r="54" spans="1:6" x14ac:dyDescent="0.25">
      <c r="A54" s="2"/>
      <c r="B54" s="75" t="s">
        <v>143</v>
      </c>
      <c r="C54" s="40" t="s">
        <v>810</v>
      </c>
      <c r="D54" s="79" t="s">
        <v>229</v>
      </c>
      <c r="E54" s="36">
        <v>16.5</v>
      </c>
      <c r="F54" s="2"/>
    </row>
    <row r="55" spans="1:6" x14ac:dyDescent="0.25">
      <c r="A55" s="2"/>
      <c r="B55" s="75" t="s">
        <v>143</v>
      </c>
      <c r="C55" s="40" t="s">
        <v>810</v>
      </c>
      <c r="D55" s="79" t="s">
        <v>229</v>
      </c>
      <c r="E55" s="36">
        <v>15.5</v>
      </c>
      <c r="F55" s="2"/>
    </row>
    <row r="56" spans="1:6" x14ac:dyDescent="0.25">
      <c r="A56" s="2"/>
      <c r="B56" s="75" t="s">
        <v>143</v>
      </c>
      <c r="C56" s="40" t="s">
        <v>810</v>
      </c>
      <c r="D56" s="79" t="s">
        <v>229</v>
      </c>
      <c r="E56" s="36">
        <v>16</v>
      </c>
      <c r="F56" s="2"/>
    </row>
    <row r="57" spans="1:6" x14ac:dyDescent="0.25">
      <c r="A57" s="2"/>
      <c r="B57" s="75" t="s">
        <v>143</v>
      </c>
      <c r="C57" s="40" t="s">
        <v>810</v>
      </c>
      <c r="D57" s="79" t="s">
        <v>229</v>
      </c>
      <c r="E57" s="36">
        <v>16</v>
      </c>
      <c r="F57" s="2"/>
    </row>
    <row r="58" spans="1:6" x14ac:dyDescent="0.25">
      <c r="A58" s="2"/>
      <c r="B58" s="75" t="s">
        <v>143</v>
      </c>
      <c r="C58" s="40" t="s">
        <v>810</v>
      </c>
      <c r="D58" s="79" t="s">
        <v>229</v>
      </c>
      <c r="E58" s="36">
        <v>16</v>
      </c>
      <c r="F58" s="2"/>
    </row>
    <row r="59" spans="1:6" x14ac:dyDescent="0.25">
      <c r="A59" s="2"/>
      <c r="B59" s="75" t="s">
        <v>143</v>
      </c>
      <c r="C59" s="40" t="s">
        <v>810</v>
      </c>
      <c r="D59" s="79" t="s">
        <v>229</v>
      </c>
      <c r="E59" s="36">
        <v>16.5</v>
      </c>
      <c r="F59" s="2"/>
    </row>
    <row r="60" spans="1:6" x14ac:dyDescent="0.25">
      <c r="A60" s="2"/>
      <c r="B60" s="75" t="s">
        <v>143</v>
      </c>
      <c r="C60" s="40" t="s">
        <v>810</v>
      </c>
      <c r="D60" s="79" t="s">
        <v>229</v>
      </c>
      <c r="E60" s="36">
        <v>16</v>
      </c>
      <c r="F60" s="2"/>
    </row>
    <row r="61" spans="1:6" x14ac:dyDescent="0.25">
      <c r="A61" s="2"/>
      <c r="B61" s="75" t="s">
        <v>143</v>
      </c>
      <c r="C61" s="40" t="s">
        <v>810</v>
      </c>
      <c r="D61" s="79" t="s">
        <v>229</v>
      </c>
      <c r="E61" s="36">
        <v>16</v>
      </c>
      <c r="F61" s="2"/>
    </row>
    <row r="62" spans="1:6" x14ac:dyDescent="0.25">
      <c r="A62" s="2"/>
      <c r="B62" s="75" t="s">
        <v>143</v>
      </c>
      <c r="C62" s="40" t="s">
        <v>811</v>
      </c>
      <c r="D62" s="79" t="s">
        <v>229</v>
      </c>
      <c r="E62" s="36">
        <v>15</v>
      </c>
      <c r="F62" s="2"/>
    </row>
    <row r="63" spans="1:6" x14ac:dyDescent="0.25">
      <c r="A63" s="2"/>
      <c r="B63" s="75" t="s">
        <v>143</v>
      </c>
      <c r="C63" s="40" t="s">
        <v>811</v>
      </c>
      <c r="D63" s="79" t="s">
        <v>229</v>
      </c>
      <c r="E63" s="36">
        <v>16</v>
      </c>
      <c r="F63" s="2"/>
    </row>
    <row r="64" spans="1:6" x14ac:dyDescent="0.25">
      <c r="A64" s="2"/>
      <c r="B64" s="75" t="s">
        <v>143</v>
      </c>
      <c r="C64" s="40" t="s">
        <v>811</v>
      </c>
      <c r="D64" s="79" t="s">
        <v>229</v>
      </c>
      <c r="E64" s="36">
        <v>15.8</v>
      </c>
      <c r="F64" s="2"/>
    </row>
    <row r="65" spans="1:6" x14ac:dyDescent="0.25">
      <c r="A65" s="2"/>
      <c r="B65" s="75" t="s">
        <v>143</v>
      </c>
      <c r="C65" s="40" t="s">
        <v>811</v>
      </c>
      <c r="D65" s="79" t="s">
        <v>229</v>
      </c>
      <c r="E65" s="36">
        <v>15.5</v>
      </c>
      <c r="F65" s="2"/>
    </row>
    <row r="66" spans="1:6" x14ac:dyDescent="0.25">
      <c r="A66" s="2"/>
      <c r="B66" s="75" t="s">
        <v>143</v>
      </c>
      <c r="C66" s="40" t="s">
        <v>811</v>
      </c>
      <c r="D66" s="79" t="s">
        <v>229</v>
      </c>
      <c r="E66" s="36">
        <v>15.5</v>
      </c>
      <c r="F66" s="2"/>
    </row>
    <row r="67" spans="1:6" x14ac:dyDescent="0.25">
      <c r="A67" s="2"/>
      <c r="B67" s="75" t="s">
        <v>143</v>
      </c>
      <c r="C67" s="40" t="s">
        <v>811</v>
      </c>
      <c r="D67" s="79" t="s">
        <v>229</v>
      </c>
      <c r="E67" s="36">
        <v>15.5</v>
      </c>
      <c r="F67" s="2"/>
    </row>
    <row r="68" spans="1:6" x14ac:dyDescent="0.25">
      <c r="A68" s="2"/>
      <c r="B68" s="75" t="s">
        <v>143</v>
      </c>
      <c r="C68" s="40" t="s">
        <v>811</v>
      </c>
      <c r="D68" s="79" t="s">
        <v>229</v>
      </c>
      <c r="E68" s="36">
        <v>15.5</v>
      </c>
      <c r="F68" s="2"/>
    </row>
    <row r="69" spans="1:6" x14ac:dyDescent="0.25">
      <c r="A69" s="2"/>
      <c r="B69" s="75" t="s">
        <v>143</v>
      </c>
      <c r="C69" s="40" t="s">
        <v>812</v>
      </c>
      <c r="D69" s="79" t="s">
        <v>229</v>
      </c>
      <c r="E69" s="36">
        <v>16</v>
      </c>
      <c r="F69" s="2"/>
    </row>
    <row r="70" spans="1:6" x14ac:dyDescent="0.25">
      <c r="A70" s="2"/>
      <c r="B70" s="75" t="s">
        <v>143</v>
      </c>
      <c r="C70" s="40" t="s">
        <v>812</v>
      </c>
      <c r="D70" s="79" t="s">
        <v>229</v>
      </c>
      <c r="E70" s="36">
        <v>16</v>
      </c>
      <c r="F70" s="2"/>
    </row>
    <row r="71" spans="1:6" x14ac:dyDescent="0.25">
      <c r="A71" s="2"/>
      <c r="B71" s="75" t="s">
        <v>143</v>
      </c>
      <c r="C71" s="40" t="s">
        <v>812</v>
      </c>
      <c r="D71" s="79" t="s">
        <v>229</v>
      </c>
      <c r="E71" s="36">
        <v>15.5</v>
      </c>
      <c r="F71" s="2"/>
    </row>
    <row r="72" spans="1:6" x14ac:dyDescent="0.25">
      <c r="A72" s="2"/>
      <c r="B72" s="75" t="s">
        <v>143</v>
      </c>
      <c r="C72" s="40" t="s">
        <v>812</v>
      </c>
      <c r="D72" s="79" t="s">
        <v>229</v>
      </c>
      <c r="E72" s="36">
        <v>16.5</v>
      </c>
      <c r="F72" s="2"/>
    </row>
    <row r="73" spans="1:6" x14ac:dyDescent="0.25">
      <c r="A73" s="2"/>
      <c r="B73" s="75" t="s">
        <v>143</v>
      </c>
      <c r="C73" s="40" t="s">
        <v>812</v>
      </c>
      <c r="D73" s="79" t="s">
        <v>229</v>
      </c>
      <c r="E73" s="36">
        <v>17</v>
      </c>
      <c r="F73" s="2"/>
    </row>
    <row r="74" spans="1:6" x14ac:dyDescent="0.25">
      <c r="A74" s="2"/>
      <c r="B74" s="75" t="s">
        <v>143</v>
      </c>
      <c r="C74" s="40" t="s">
        <v>812</v>
      </c>
      <c r="D74" s="79" t="s">
        <v>229</v>
      </c>
      <c r="E74" s="36">
        <v>16</v>
      </c>
      <c r="F74" s="2"/>
    </row>
    <row r="75" spans="1:6" x14ac:dyDescent="0.25">
      <c r="A75" s="2"/>
      <c r="B75" s="75" t="s">
        <v>143</v>
      </c>
      <c r="C75" s="40" t="s">
        <v>812</v>
      </c>
      <c r="D75" s="79" t="s">
        <v>229</v>
      </c>
      <c r="E75" s="36">
        <v>16</v>
      </c>
      <c r="F75" s="2"/>
    </row>
    <row r="76" spans="1:6" x14ac:dyDescent="0.25">
      <c r="A76" s="2"/>
      <c r="B76" s="75" t="s">
        <v>143</v>
      </c>
      <c r="C76" s="40" t="s">
        <v>813</v>
      </c>
      <c r="D76" s="79" t="s">
        <v>229</v>
      </c>
      <c r="E76" s="36">
        <v>15</v>
      </c>
      <c r="F76" s="2"/>
    </row>
    <row r="77" spans="1:6" x14ac:dyDescent="0.25">
      <c r="A77" s="2"/>
      <c r="B77" s="75" t="s">
        <v>143</v>
      </c>
      <c r="C77" s="40" t="s">
        <v>813</v>
      </c>
      <c r="D77" s="79" t="s">
        <v>229</v>
      </c>
      <c r="E77" s="36">
        <v>15</v>
      </c>
      <c r="F77" s="2"/>
    </row>
    <row r="78" spans="1:6" x14ac:dyDescent="0.25">
      <c r="A78" s="2"/>
      <c r="B78" s="75" t="s">
        <v>143</v>
      </c>
      <c r="C78" s="40" t="s">
        <v>813</v>
      </c>
      <c r="D78" s="79" t="s">
        <v>229</v>
      </c>
      <c r="E78" s="36">
        <v>15.5</v>
      </c>
      <c r="F78" s="2"/>
    </row>
    <row r="79" spans="1:6" x14ac:dyDescent="0.25">
      <c r="A79" s="2"/>
      <c r="B79" s="75" t="s">
        <v>143</v>
      </c>
      <c r="C79" s="40" t="s">
        <v>813</v>
      </c>
      <c r="D79" s="79" t="s">
        <v>229</v>
      </c>
      <c r="E79" s="36">
        <v>16</v>
      </c>
      <c r="F79" s="2"/>
    </row>
    <row r="80" spans="1:6" x14ac:dyDescent="0.25">
      <c r="A80" s="2"/>
      <c r="B80" s="75" t="s">
        <v>143</v>
      </c>
      <c r="C80" s="40" t="s">
        <v>813</v>
      </c>
      <c r="D80" s="79" t="s">
        <v>229</v>
      </c>
      <c r="E80" s="36">
        <v>15.5</v>
      </c>
      <c r="F80" s="2"/>
    </row>
    <row r="81" spans="1:6" x14ac:dyDescent="0.25">
      <c r="A81" s="2"/>
      <c r="B81" s="75" t="s">
        <v>143</v>
      </c>
      <c r="C81" s="40" t="s">
        <v>813</v>
      </c>
      <c r="D81" s="79" t="s">
        <v>229</v>
      </c>
      <c r="E81" s="36">
        <v>15</v>
      </c>
      <c r="F81" s="2"/>
    </row>
    <row r="82" spans="1:6" x14ac:dyDescent="0.25">
      <c r="A82" s="2"/>
      <c r="B82" s="75" t="s">
        <v>143</v>
      </c>
      <c r="C82" s="40" t="s">
        <v>813</v>
      </c>
      <c r="D82" s="79" t="s">
        <v>229</v>
      </c>
      <c r="E82" s="36">
        <v>16</v>
      </c>
      <c r="F82" s="2"/>
    </row>
    <row r="83" spans="1:6" x14ac:dyDescent="0.25">
      <c r="A83" s="2"/>
      <c r="B83" s="75" t="s">
        <v>143</v>
      </c>
      <c r="C83" s="40" t="s">
        <v>813</v>
      </c>
      <c r="D83" s="79" t="s">
        <v>229</v>
      </c>
      <c r="E83" s="36">
        <v>16.5</v>
      </c>
      <c r="F83" s="2"/>
    </row>
    <row r="84" spans="1:6" x14ac:dyDescent="0.25">
      <c r="A84" s="2"/>
      <c r="B84" s="75" t="s">
        <v>143</v>
      </c>
      <c r="C84" s="40" t="s">
        <v>809</v>
      </c>
      <c r="D84" s="79" t="s">
        <v>229</v>
      </c>
      <c r="E84" s="36">
        <v>16</v>
      </c>
      <c r="F84" s="2"/>
    </row>
    <row r="85" spans="1:6" x14ac:dyDescent="0.25">
      <c r="A85" s="2"/>
      <c r="B85" s="75" t="s">
        <v>143</v>
      </c>
      <c r="C85" s="40" t="s">
        <v>809</v>
      </c>
      <c r="D85" s="79" t="s">
        <v>229</v>
      </c>
      <c r="E85" s="36">
        <v>16.5</v>
      </c>
      <c r="F85" s="2"/>
    </row>
    <row r="86" spans="1:6" x14ac:dyDescent="0.25">
      <c r="A86" s="2"/>
      <c r="B86" s="75" t="s">
        <v>143</v>
      </c>
      <c r="C86" s="40" t="s">
        <v>809</v>
      </c>
      <c r="D86" s="79" t="s">
        <v>229</v>
      </c>
      <c r="E86" s="36">
        <v>16.5</v>
      </c>
      <c r="F86" s="2"/>
    </row>
    <row r="87" spans="1:6" x14ac:dyDescent="0.25">
      <c r="A87" s="2"/>
      <c r="B87" s="75" t="s">
        <v>143</v>
      </c>
      <c r="C87" s="40" t="s">
        <v>809</v>
      </c>
      <c r="D87" s="79" t="s">
        <v>229</v>
      </c>
      <c r="E87" s="36">
        <v>17</v>
      </c>
      <c r="F87" s="2"/>
    </row>
    <row r="88" spans="1:6" x14ac:dyDescent="0.25">
      <c r="A88" s="2"/>
      <c r="B88" s="75" t="s">
        <v>143</v>
      </c>
      <c r="C88" s="40" t="s">
        <v>809</v>
      </c>
      <c r="D88" s="79" t="s">
        <v>229</v>
      </c>
      <c r="E88" s="36">
        <v>16</v>
      </c>
      <c r="F88" s="2"/>
    </row>
    <row r="89" spans="1:6" x14ac:dyDescent="0.25">
      <c r="A89" s="2"/>
      <c r="B89" s="75" t="s">
        <v>143</v>
      </c>
      <c r="C89" s="40" t="s">
        <v>809</v>
      </c>
      <c r="D89" s="79" t="s">
        <v>229</v>
      </c>
      <c r="E89" s="36">
        <v>16.5</v>
      </c>
      <c r="F89" s="2"/>
    </row>
    <row r="90" spans="1:6" x14ac:dyDescent="0.25">
      <c r="A90" s="2"/>
      <c r="B90" s="75" t="s">
        <v>143</v>
      </c>
      <c r="C90" s="40" t="s">
        <v>809</v>
      </c>
      <c r="D90" s="79" t="s">
        <v>229</v>
      </c>
      <c r="E90" s="36">
        <v>16.2</v>
      </c>
      <c r="F90" s="2"/>
    </row>
    <row r="91" spans="1:6" x14ac:dyDescent="0.25">
      <c r="A91" s="2"/>
      <c r="B91" s="75" t="s">
        <v>143</v>
      </c>
      <c r="C91" s="40" t="s">
        <v>839</v>
      </c>
      <c r="D91" s="79" t="s">
        <v>229</v>
      </c>
      <c r="E91" s="36">
        <v>18</v>
      </c>
      <c r="F91" s="2"/>
    </row>
    <row r="92" spans="1:6" x14ac:dyDescent="0.25">
      <c r="A92" s="2"/>
      <c r="B92" s="75" t="s">
        <v>143</v>
      </c>
      <c r="C92" s="40" t="s">
        <v>839</v>
      </c>
      <c r="D92" s="79" t="s">
        <v>229</v>
      </c>
      <c r="E92" s="36">
        <v>17</v>
      </c>
      <c r="F92" s="2"/>
    </row>
    <row r="93" spans="1:6" x14ac:dyDescent="0.25">
      <c r="A93" s="2"/>
      <c r="B93" s="75" t="s">
        <v>143</v>
      </c>
      <c r="C93" s="40" t="s">
        <v>839</v>
      </c>
      <c r="D93" s="79" t="s">
        <v>229</v>
      </c>
      <c r="E93" s="36">
        <v>17</v>
      </c>
      <c r="F93" s="2"/>
    </row>
    <row r="94" spans="1:6" x14ac:dyDescent="0.25">
      <c r="A94" s="2"/>
      <c r="B94" s="75" t="s">
        <v>143</v>
      </c>
      <c r="C94" s="40" t="s">
        <v>839</v>
      </c>
      <c r="D94" s="79" t="s">
        <v>229</v>
      </c>
      <c r="E94" s="36">
        <v>17</v>
      </c>
      <c r="F94" s="2"/>
    </row>
    <row r="95" spans="1:6" x14ac:dyDescent="0.25">
      <c r="A95" s="2"/>
      <c r="B95" s="75" t="s">
        <v>143</v>
      </c>
      <c r="C95" s="40" t="s">
        <v>839</v>
      </c>
      <c r="D95" s="79" t="s">
        <v>229</v>
      </c>
      <c r="E95" s="36">
        <v>17.2</v>
      </c>
      <c r="F95" s="2"/>
    </row>
    <row r="96" spans="1:6" x14ac:dyDescent="0.25">
      <c r="A96" s="2"/>
      <c r="B96" s="75" t="s">
        <v>143</v>
      </c>
      <c r="C96" s="40" t="s">
        <v>839</v>
      </c>
      <c r="D96" s="79" t="s">
        <v>229</v>
      </c>
      <c r="E96" s="36">
        <v>18</v>
      </c>
      <c r="F96" s="2"/>
    </row>
    <row r="97" spans="1:6" x14ac:dyDescent="0.25">
      <c r="A97" s="2"/>
      <c r="B97" s="75" t="s">
        <v>143</v>
      </c>
      <c r="C97" s="40" t="s">
        <v>839</v>
      </c>
      <c r="D97" s="79" t="s">
        <v>229</v>
      </c>
      <c r="E97" s="36">
        <v>18</v>
      </c>
      <c r="F97" s="2"/>
    </row>
    <row r="98" spans="1:6" x14ac:dyDescent="0.25">
      <c r="A98" s="2"/>
      <c r="B98" s="75" t="s">
        <v>143</v>
      </c>
      <c r="C98" s="40" t="s">
        <v>814</v>
      </c>
      <c r="D98" s="79" t="s">
        <v>229</v>
      </c>
      <c r="E98" s="36">
        <v>16</v>
      </c>
      <c r="F98" s="2"/>
    </row>
    <row r="99" spans="1:6" x14ac:dyDescent="0.25">
      <c r="A99" s="2"/>
      <c r="B99" s="75" t="s">
        <v>143</v>
      </c>
      <c r="C99" s="40" t="s">
        <v>814</v>
      </c>
      <c r="D99" s="79" t="s">
        <v>229</v>
      </c>
      <c r="E99" s="36">
        <v>16.5</v>
      </c>
      <c r="F99" s="2"/>
    </row>
    <row r="100" spans="1:6" x14ac:dyDescent="0.25">
      <c r="A100" s="2"/>
      <c r="B100" s="75" t="s">
        <v>143</v>
      </c>
      <c r="C100" s="40" t="s">
        <v>814</v>
      </c>
      <c r="D100" s="79" t="s">
        <v>229</v>
      </c>
      <c r="E100" s="36">
        <v>16</v>
      </c>
      <c r="F100" s="2"/>
    </row>
    <row r="101" spans="1:6" x14ac:dyDescent="0.25">
      <c r="A101" s="2"/>
      <c r="B101" s="75" t="s">
        <v>143</v>
      </c>
      <c r="C101" s="40" t="s">
        <v>814</v>
      </c>
      <c r="D101" s="79" t="s">
        <v>229</v>
      </c>
      <c r="E101" s="36">
        <v>16</v>
      </c>
      <c r="F101" s="2"/>
    </row>
    <row r="102" spans="1:6" x14ac:dyDescent="0.25">
      <c r="A102" s="2"/>
      <c r="B102" s="75" t="s">
        <v>143</v>
      </c>
      <c r="C102" s="40" t="s">
        <v>814</v>
      </c>
      <c r="D102" s="79" t="s">
        <v>229</v>
      </c>
      <c r="E102" s="36">
        <v>15</v>
      </c>
      <c r="F102" s="2"/>
    </row>
    <row r="103" spans="1:6" x14ac:dyDescent="0.25">
      <c r="A103" s="2"/>
      <c r="B103" s="75" t="s">
        <v>143</v>
      </c>
      <c r="C103" s="40" t="s">
        <v>814</v>
      </c>
      <c r="D103" s="79" t="s">
        <v>229</v>
      </c>
      <c r="E103" s="36">
        <v>15.2</v>
      </c>
      <c r="F103" s="2"/>
    </row>
    <row r="104" spans="1:6" x14ac:dyDescent="0.25">
      <c r="A104" s="2"/>
      <c r="B104" s="76" t="s">
        <v>237</v>
      </c>
      <c r="C104" s="40" t="s">
        <v>840</v>
      </c>
      <c r="D104" s="40" t="s">
        <v>229</v>
      </c>
      <c r="E104" s="20">
        <v>17</v>
      </c>
      <c r="F104" s="2"/>
    </row>
    <row r="105" spans="1:6" x14ac:dyDescent="0.25">
      <c r="A105" s="2"/>
      <c r="B105" s="76" t="s">
        <v>237</v>
      </c>
      <c r="C105" s="40" t="s">
        <v>840</v>
      </c>
      <c r="D105" s="40" t="s">
        <v>229</v>
      </c>
      <c r="E105" s="20">
        <v>17</v>
      </c>
      <c r="F105" s="2"/>
    </row>
    <row r="106" spans="1:6" x14ac:dyDescent="0.25">
      <c r="A106" s="2"/>
      <c r="B106" s="76" t="s">
        <v>237</v>
      </c>
      <c r="C106" s="40" t="s">
        <v>815</v>
      </c>
      <c r="D106" s="40" t="s">
        <v>229</v>
      </c>
      <c r="E106" s="20">
        <v>18</v>
      </c>
      <c r="F106" s="2"/>
    </row>
    <row r="107" spans="1:6" x14ac:dyDescent="0.25">
      <c r="A107" s="2"/>
      <c r="B107" s="76" t="s">
        <v>237</v>
      </c>
      <c r="C107" s="40" t="s">
        <v>815</v>
      </c>
      <c r="D107" s="40" t="s">
        <v>229</v>
      </c>
      <c r="E107" s="20">
        <v>18</v>
      </c>
      <c r="F107" s="2"/>
    </row>
    <row r="108" spans="1:6" x14ac:dyDescent="0.25">
      <c r="A108" s="2"/>
      <c r="B108" s="76" t="s">
        <v>237</v>
      </c>
      <c r="C108" s="40" t="s">
        <v>815</v>
      </c>
      <c r="D108" s="40" t="s">
        <v>229</v>
      </c>
      <c r="E108" s="20">
        <v>17</v>
      </c>
      <c r="F108" s="2"/>
    </row>
    <row r="109" spans="1:6" x14ac:dyDescent="0.25">
      <c r="A109" s="2"/>
      <c r="B109" s="76" t="s">
        <v>237</v>
      </c>
      <c r="C109" s="40" t="s">
        <v>815</v>
      </c>
      <c r="D109" s="40" t="s">
        <v>229</v>
      </c>
      <c r="E109" s="20">
        <v>18</v>
      </c>
      <c r="F109" s="2"/>
    </row>
    <row r="110" spans="1:6" x14ac:dyDescent="0.25">
      <c r="A110" s="2"/>
      <c r="B110" s="76" t="s">
        <v>237</v>
      </c>
      <c r="C110" s="40" t="s">
        <v>815</v>
      </c>
      <c r="D110" s="40" t="s">
        <v>229</v>
      </c>
      <c r="E110" s="20">
        <v>17.8</v>
      </c>
      <c r="F110" s="2"/>
    </row>
    <row r="111" spans="1:6" x14ac:dyDescent="0.25">
      <c r="A111" s="2"/>
      <c r="B111" s="76" t="s">
        <v>237</v>
      </c>
      <c r="C111" s="40" t="s">
        <v>815</v>
      </c>
      <c r="D111" s="40" t="s">
        <v>229</v>
      </c>
      <c r="E111" s="20">
        <v>17.5</v>
      </c>
      <c r="F111" s="2"/>
    </row>
    <row r="112" spans="1:6" x14ac:dyDescent="0.25">
      <c r="A112" s="2"/>
      <c r="B112" s="76" t="s">
        <v>237</v>
      </c>
      <c r="C112" s="40" t="s">
        <v>815</v>
      </c>
      <c r="D112" s="40" t="s">
        <v>229</v>
      </c>
      <c r="E112" s="20">
        <v>18</v>
      </c>
      <c r="F112" s="2"/>
    </row>
    <row r="113" spans="1:6" x14ac:dyDescent="0.25">
      <c r="A113" s="2"/>
      <c r="B113" s="76" t="s">
        <v>237</v>
      </c>
      <c r="C113" s="40" t="s">
        <v>815</v>
      </c>
      <c r="D113" s="40" t="s">
        <v>229</v>
      </c>
      <c r="E113" s="20">
        <v>18</v>
      </c>
      <c r="F113" s="2"/>
    </row>
    <row r="114" spans="1:6" x14ac:dyDescent="0.25">
      <c r="A114" s="2"/>
      <c r="B114" s="77" t="s">
        <v>146</v>
      </c>
      <c r="C114" s="40" t="s">
        <v>728</v>
      </c>
      <c r="D114" s="79" t="s">
        <v>229</v>
      </c>
      <c r="E114" s="36">
        <v>17</v>
      </c>
      <c r="F114" s="2"/>
    </row>
    <row r="115" spans="1:6" x14ac:dyDescent="0.25">
      <c r="A115" s="2"/>
      <c r="B115" s="77" t="s">
        <v>146</v>
      </c>
      <c r="C115" s="40" t="s">
        <v>728</v>
      </c>
      <c r="D115" s="79" t="s">
        <v>229</v>
      </c>
      <c r="E115" s="36">
        <v>16</v>
      </c>
      <c r="F115" s="2"/>
    </row>
    <row r="116" spans="1:6" x14ac:dyDescent="0.25">
      <c r="A116" s="2"/>
      <c r="B116" s="77" t="s">
        <v>146</v>
      </c>
      <c r="C116" s="40" t="s">
        <v>728</v>
      </c>
      <c r="D116" s="79" t="s">
        <v>229</v>
      </c>
      <c r="E116" s="36">
        <v>15</v>
      </c>
      <c r="F116" s="2"/>
    </row>
    <row r="117" spans="1:6" x14ac:dyDescent="0.25">
      <c r="A117" s="2"/>
      <c r="B117" s="77" t="s">
        <v>146</v>
      </c>
      <c r="C117" s="40" t="s">
        <v>728</v>
      </c>
      <c r="D117" s="79" t="s">
        <v>229</v>
      </c>
      <c r="E117" s="36">
        <v>15</v>
      </c>
      <c r="F117" s="2"/>
    </row>
    <row r="118" spans="1:6" x14ac:dyDescent="0.25">
      <c r="A118" s="2"/>
      <c r="B118" s="77" t="s">
        <v>146</v>
      </c>
      <c r="C118" s="40" t="s">
        <v>728</v>
      </c>
      <c r="D118" s="79" t="s">
        <v>229</v>
      </c>
      <c r="E118" s="36">
        <v>16</v>
      </c>
      <c r="F118" s="2"/>
    </row>
    <row r="119" spans="1:6" x14ac:dyDescent="0.25">
      <c r="A119" s="2"/>
      <c r="B119" s="77" t="s">
        <v>146</v>
      </c>
      <c r="C119" s="40" t="s">
        <v>734</v>
      </c>
      <c r="D119" s="79" t="s">
        <v>229</v>
      </c>
      <c r="E119" s="36">
        <v>16</v>
      </c>
      <c r="F119" s="2"/>
    </row>
    <row r="120" spans="1:6" x14ac:dyDescent="0.25">
      <c r="A120" s="2"/>
      <c r="B120" s="77" t="s">
        <v>146</v>
      </c>
      <c r="C120" s="40" t="s">
        <v>734</v>
      </c>
      <c r="D120" s="79" t="s">
        <v>229</v>
      </c>
      <c r="E120" s="36">
        <v>15.5</v>
      </c>
      <c r="F120" s="2"/>
    </row>
    <row r="121" spans="1:6" x14ac:dyDescent="0.25">
      <c r="A121" s="2"/>
      <c r="B121" s="77" t="s">
        <v>146</v>
      </c>
      <c r="C121" s="40" t="s">
        <v>734</v>
      </c>
      <c r="D121" s="79" t="s">
        <v>229</v>
      </c>
      <c r="E121" s="36">
        <v>16.5</v>
      </c>
      <c r="F121" s="2"/>
    </row>
    <row r="122" spans="1:6" x14ac:dyDescent="0.25">
      <c r="A122" s="2"/>
      <c r="B122" s="77" t="s">
        <v>146</v>
      </c>
      <c r="C122" s="40" t="s">
        <v>734</v>
      </c>
      <c r="D122" s="79" t="s">
        <v>229</v>
      </c>
      <c r="E122" s="36">
        <v>16</v>
      </c>
      <c r="F122" s="2"/>
    </row>
    <row r="123" spans="1:6" x14ac:dyDescent="0.25">
      <c r="A123" s="2"/>
      <c r="B123" s="77" t="s">
        <v>146</v>
      </c>
      <c r="C123" s="40" t="s">
        <v>734</v>
      </c>
      <c r="D123" s="79" t="s">
        <v>229</v>
      </c>
      <c r="E123" s="36">
        <v>16</v>
      </c>
      <c r="F123" s="2"/>
    </row>
    <row r="124" spans="1:6" x14ac:dyDescent="0.25">
      <c r="A124" s="2"/>
      <c r="B124" s="77" t="s">
        <v>146</v>
      </c>
      <c r="C124" s="40" t="s">
        <v>735</v>
      </c>
      <c r="D124" s="79" t="s">
        <v>229</v>
      </c>
      <c r="E124" s="36">
        <v>13.5</v>
      </c>
      <c r="F124" s="2"/>
    </row>
    <row r="125" spans="1:6" x14ac:dyDescent="0.25">
      <c r="A125" s="2"/>
      <c r="B125" s="77" t="s">
        <v>146</v>
      </c>
      <c r="C125" s="40" t="s">
        <v>735</v>
      </c>
      <c r="D125" s="79" t="s">
        <v>229</v>
      </c>
      <c r="E125" s="36">
        <v>15.5</v>
      </c>
      <c r="F125" s="2"/>
    </row>
    <row r="126" spans="1:6" x14ac:dyDescent="0.25">
      <c r="A126" s="2"/>
      <c r="B126" s="77" t="s">
        <v>146</v>
      </c>
      <c r="C126" s="40" t="s">
        <v>735</v>
      </c>
      <c r="D126" s="79" t="s">
        <v>229</v>
      </c>
      <c r="E126" s="36">
        <v>16.5</v>
      </c>
      <c r="F126" s="2"/>
    </row>
    <row r="127" spans="1:6" x14ac:dyDescent="0.25">
      <c r="A127" s="2"/>
      <c r="B127" s="77" t="s">
        <v>146</v>
      </c>
      <c r="C127" s="40" t="s">
        <v>735</v>
      </c>
      <c r="D127" s="79" t="s">
        <v>229</v>
      </c>
      <c r="E127" s="36">
        <v>15.5</v>
      </c>
      <c r="F127" s="2"/>
    </row>
    <row r="128" spans="1:6" x14ac:dyDescent="0.25">
      <c r="A128" s="2"/>
      <c r="B128" s="77" t="s">
        <v>146</v>
      </c>
      <c r="C128" s="40" t="s">
        <v>735</v>
      </c>
      <c r="D128" s="79" t="s">
        <v>229</v>
      </c>
      <c r="E128" s="36">
        <v>16.5</v>
      </c>
      <c r="F128" s="2"/>
    </row>
    <row r="129" spans="1:6" x14ac:dyDescent="0.25">
      <c r="A129" s="2"/>
      <c r="B129" s="77" t="s">
        <v>146</v>
      </c>
      <c r="C129" s="40" t="s">
        <v>729</v>
      </c>
      <c r="D129" s="79" t="s">
        <v>229</v>
      </c>
      <c r="E129" s="36">
        <v>15</v>
      </c>
      <c r="F129" s="2"/>
    </row>
    <row r="130" spans="1:6" x14ac:dyDescent="0.25">
      <c r="A130" s="2"/>
      <c r="B130" s="77" t="s">
        <v>146</v>
      </c>
      <c r="C130" s="40" t="s">
        <v>729</v>
      </c>
      <c r="D130" s="79" t="s">
        <v>229</v>
      </c>
      <c r="E130" s="36">
        <v>14.5</v>
      </c>
      <c r="F130" s="2"/>
    </row>
    <row r="131" spans="1:6" x14ac:dyDescent="0.25">
      <c r="A131" s="2"/>
      <c r="B131" s="77" t="s">
        <v>146</v>
      </c>
      <c r="C131" s="40" t="s">
        <v>729</v>
      </c>
      <c r="D131" s="79" t="s">
        <v>229</v>
      </c>
      <c r="E131" s="36">
        <v>13.5</v>
      </c>
      <c r="F131" s="2"/>
    </row>
    <row r="132" spans="1:6" x14ac:dyDescent="0.25">
      <c r="A132" s="2"/>
      <c r="B132" s="77" t="s">
        <v>146</v>
      </c>
      <c r="C132" s="40" t="s">
        <v>729</v>
      </c>
      <c r="D132" s="79" t="s">
        <v>229</v>
      </c>
      <c r="E132" s="36">
        <v>14.5</v>
      </c>
      <c r="F132" s="2"/>
    </row>
    <row r="133" spans="1:6" x14ac:dyDescent="0.25">
      <c r="A133" s="2"/>
      <c r="B133" s="77" t="s">
        <v>146</v>
      </c>
      <c r="C133" s="40" t="s">
        <v>729</v>
      </c>
      <c r="D133" s="79" t="s">
        <v>229</v>
      </c>
      <c r="E133" s="36">
        <v>16.5</v>
      </c>
      <c r="F133" s="2"/>
    </row>
    <row r="134" spans="1:6" x14ac:dyDescent="0.25">
      <c r="A134" s="2"/>
      <c r="B134" s="77" t="s">
        <v>146</v>
      </c>
      <c r="C134" s="40" t="s">
        <v>736</v>
      </c>
      <c r="D134" s="79" t="s">
        <v>229</v>
      </c>
      <c r="E134" s="36">
        <v>14.5</v>
      </c>
      <c r="F134" s="2"/>
    </row>
    <row r="135" spans="1:6" x14ac:dyDescent="0.25">
      <c r="A135" s="2"/>
      <c r="B135" s="77" t="s">
        <v>146</v>
      </c>
      <c r="C135" s="40" t="s">
        <v>736</v>
      </c>
      <c r="D135" s="79" t="s">
        <v>229</v>
      </c>
      <c r="E135" s="36">
        <v>14.5</v>
      </c>
      <c r="F135" s="2"/>
    </row>
    <row r="136" spans="1:6" x14ac:dyDescent="0.25">
      <c r="A136" s="2"/>
      <c r="B136" s="77" t="s">
        <v>146</v>
      </c>
      <c r="C136" s="40" t="s">
        <v>736</v>
      </c>
      <c r="D136" s="79" t="s">
        <v>229</v>
      </c>
      <c r="E136" s="36">
        <v>14.5</v>
      </c>
      <c r="F136" s="2"/>
    </row>
    <row r="137" spans="1:6" x14ac:dyDescent="0.25">
      <c r="A137" s="2"/>
      <c r="B137" s="77" t="s">
        <v>146</v>
      </c>
      <c r="C137" s="40" t="s">
        <v>736</v>
      </c>
      <c r="D137" s="79" t="s">
        <v>229</v>
      </c>
      <c r="E137" s="36">
        <v>14.5</v>
      </c>
      <c r="F137" s="2"/>
    </row>
    <row r="138" spans="1:6" x14ac:dyDescent="0.25">
      <c r="A138" s="2"/>
      <c r="B138" s="77" t="s">
        <v>146</v>
      </c>
      <c r="C138" s="40" t="s">
        <v>736</v>
      </c>
      <c r="D138" s="79" t="s">
        <v>229</v>
      </c>
      <c r="E138" s="36">
        <v>15</v>
      </c>
      <c r="F138" s="2"/>
    </row>
    <row r="139" spans="1:6" x14ac:dyDescent="0.25">
      <c r="A139" s="2"/>
      <c r="B139" s="77" t="s">
        <v>146</v>
      </c>
      <c r="C139" s="40" t="s">
        <v>730</v>
      </c>
      <c r="D139" s="79" t="s">
        <v>229</v>
      </c>
      <c r="E139" s="36">
        <v>17</v>
      </c>
      <c r="F139" s="2"/>
    </row>
    <row r="140" spans="1:6" x14ac:dyDescent="0.25">
      <c r="A140" s="2"/>
      <c r="B140" s="77" t="s">
        <v>146</v>
      </c>
      <c r="C140" s="40" t="s">
        <v>730</v>
      </c>
      <c r="D140" s="79" t="s">
        <v>229</v>
      </c>
      <c r="E140" s="36">
        <v>16.5</v>
      </c>
      <c r="F140" s="2"/>
    </row>
    <row r="141" spans="1:6" x14ac:dyDescent="0.25">
      <c r="A141" s="2"/>
      <c r="B141" s="77" t="s">
        <v>146</v>
      </c>
      <c r="C141" s="40" t="s">
        <v>730</v>
      </c>
      <c r="D141" s="79" t="s">
        <v>229</v>
      </c>
      <c r="E141" s="36">
        <v>17</v>
      </c>
      <c r="F141" s="2"/>
    </row>
    <row r="142" spans="1:6" x14ac:dyDescent="0.25">
      <c r="A142" s="2"/>
      <c r="B142" s="77" t="s">
        <v>146</v>
      </c>
      <c r="C142" s="40" t="s">
        <v>730</v>
      </c>
      <c r="D142" s="79" t="s">
        <v>229</v>
      </c>
      <c r="E142" s="36">
        <v>18</v>
      </c>
      <c r="F142" s="2"/>
    </row>
    <row r="143" spans="1:6" x14ac:dyDescent="0.25">
      <c r="A143" s="2"/>
      <c r="B143" s="77" t="s">
        <v>146</v>
      </c>
      <c r="C143" s="40" t="s">
        <v>730</v>
      </c>
      <c r="D143" s="79" t="s">
        <v>229</v>
      </c>
      <c r="E143" s="36">
        <v>16.7</v>
      </c>
      <c r="F143" s="2"/>
    </row>
    <row r="144" spans="1:6" x14ac:dyDescent="0.25">
      <c r="A144" s="2"/>
      <c r="B144" s="77" t="s">
        <v>146</v>
      </c>
      <c r="C144" s="40" t="s">
        <v>737</v>
      </c>
      <c r="D144" s="79" t="s">
        <v>229</v>
      </c>
      <c r="E144" s="36">
        <v>18.5</v>
      </c>
      <c r="F144" s="2"/>
    </row>
    <row r="145" spans="1:6" x14ac:dyDescent="0.25">
      <c r="A145" s="2"/>
      <c r="B145" s="77" t="s">
        <v>146</v>
      </c>
      <c r="C145" s="40" t="s">
        <v>737</v>
      </c>
      <c r="D145" s="79" t="s">
        <v>229</v>
      </c>
      <c r="E145" s="36">
        <v>18.5</v>
      </c>
      <c r="F145" s="2"/>
    </row>
    <row r="146" spans="1:6" x14ac:dyDescent="0.25">
      <c r="A146" s="2"/>
      <c r="B146" s="77" t="s">
        <v>146</v>
      </c>
      <c r="C146" s="40" t="s">
        <v>737</v>
      </c>
      <c r="D146" s="79" t="s">
        <v>229</v>
      </c>
      <c r="E146" s="36">
        <v>18</v>
      </c>
      <c r="F146" s="2"/>
    </row>
    <row r="147" spans="1:6" x14ac:dyDescent="0.25">
      <c r="A147" s="2"/>
      <c r="B147" s="77" t="s">
        <v>146</v>
      </c>
      <c r="C147" s="40" t="s">
        <v>737</v>
      </c>
      <c r="D147" s="79" t="s">
        <v>229</v>
      </c>
      <c r="E147" s="36">
        <v>17.5</v>
      </c>
      <c r="F147" s="2"/>
    </row>
    <row r="148" spans="1:6" x14ac:dyDescent="0.25">
      <c r="A148" s="2"/>
      <c r="B148" s="77" t="s">
        <v>146</v>
      </c>
      <c r="C148" s="40" t="s">
        <v>737</v>
      </c>
      <c r="D148" s="79" t="s">
        <v>229</v>
      </c>
      <c r="E148" s="36">
        <v>18.5</v>
      </c>
      <c r="F148" s="2"/>
    </row>
    <row r="149" spans="1:6" x14ac:dyDescent="0.25">
      <c r="A149" s="2"/>
      <c r="B149" s="77" t="s">
        <v>146</v>
      </c>
      <c r="C149" s="40" t="s">
        <v>738</v>
      </c>
      <c r="D149" s="79" t="s">
        <v>229</v>
      </c>
      <c r="E149" s="36">
        <v>15.5</v>
      </c>
      <c r="F149" s="2"/>
    </row>
    <row r="150" spans="1:6" x14ac:dyDescent="0.25">
      <c r="A150" s="2"/>
      <c r="B150" s="77" t="s">
        <v>146</v>
      </c>
      <c r="C150" s="40" t="s">
        <v>738</v>
      </c>
      <c r="D150" s="79" t="s">
        <v>229</v>
      </c>
      <c r="E150" s="36">
        <v>16</v>
      </c>
      <c r="F150" s="2"/>
    </row>
    <row r="151" spans="1:6" x14ac:dyDescent="0.25">
      <c r="A151" s="2"/>
      <c r="B151" s="77" t="s">
        <v>146</v>
      </c>
      <c r="C151" s="40" t="s">
        <v>738</v>
      </c>
      <c r="D151" s="79" t="s">
        <v>229</v>
      </c>
      <c r="E151" s="36">
        <v>15.5</v>
      </c>
      <c r="F151" s="2"/>
    </row>
    <row r="152" spans="1:6" x14ac:dyDescent="0.25">
      <c r="A152" s="2"/>
      <c r="B152" s="77" t="s">
        <v>146</v>
      </c>
      <c r="C152" s="40" t="s">
        <v>738</v>
      </c>
      <c r="D152" s="79" t="s">
        <v>229</v>
      </c>
      <c r="E152" s="36">
        <v>17.5</v>
      </c>
      <c r="F152" s="2"/>
    </row>
    <row r="153" spans="1:6" x14ac:dyDescent="0.25">
      <c r="A153" s="2"/>
      <c r="B153" s="77" t="s">
        <v>146</v>
      </c>
      <c r="C153" s="40" t="s">
        <v>738</v>
      </c>
      <c r="D153" s="79" t="s">
        <v>229</v>
      </c>
      <c r="E153" s="36">
        <v>17.5</v>
      </c>
      <c r="F153" s="2"/>
    </row>
    <row r="154" spans="1:6" x14ac:dyDescent="0.25">
      <c r="A154" s="2"/>
      <c r="B154" s="77" t="s">
        <v>146</v>
      </c>
      <c r="C154" s="40" t="s">
        <v>731</v>
      </c>
      <c r="D154" s="79" t="s">
        <v>229</v>
      </c>
      <c r="E154" s="36">
        <v>16.5</v>
      </c>
      <c r="F154" s="2"/>
    </row>
    <row r="155" spans="1:6" x14ac:dyDescent="0.25">
      <c r="A155" s="2"/>
      <c r="B155" s="77" t="s">
        <v>146</v>
      </c>
      <c r="C155" s="40" t="s">
        <v>731</v>
      </c>
      <c r="D155" s="79" t="s">
        <v>229</v>
      </c>
      <c r="E155" s="36">
        <v>18</v>
      </c>
      <c r="F155" s="2"/>
    </row>
    <row r="156" spans="1:6" x14ac:dyDescent="0.25">
      <c r="A156" s="2"/>
      <c r="B156" s="77" t="s">
        <v>146</v>
      </c>
      <c r="C156" s="40" t="s">
        <v>731</v>
      </c>
      <c r="D156" s="79" t="s">
        <v>229</v>
      </c>
      <c r="E156" s="36">
        <v>17.5</v>
      </c>
      <c r="F156" s="2"/>
    </row>
    <row r="157" spans="1:6" x14ac:dyDescent="0.25">
      <c r="A157" s="2"/>
      <c r="B157" s="77" t="s">
        <v>146</v>
      </c>
      <c r="C157" s="40" t="s">
        <v>731</v>
      </c>
      <c r="D157" s="79" t="s">
        <v>229</v>
      </c>
      <c r="E157" s="36">
        <v>16.5</v>
      </c>
      <c r="F157" s="2"/>
    </row>
    <row r="158" spans="1:6" x14ac:dyDescent="0.25">
      <c r="A158" s="2"/>
      <c r="B158" s="77" t="s">
        <v>146</v>
      </c>
      <c r="C158" s="40" t="s">
        <v>731</v>
      </c>
      <c r="D158" s="79" t="s">
        <v>229</v>
      </c>
      <c r="E158" s="36">
        <v>17.5</v>
      </c>
      <c r="F158" s="2"/>
    </row>
    <row r="159" spans="1:6" x14ac:dyDescent="0.25">
      <c r="A159" s="2"/>
      <c r="B159" s="77" t="s">
        <v>146</v>
      </c>
      <c r="C159" s="40" t="s">
        <v>816</v>
      </c>
      <c r="D159" s="79" t="s">
        <v>229</v>
      </c>
      <c r="E159" s="36">
        <v>16.5</v>
      </c>
      <c r="F159" s="2"/>
    </row>
    <row r="160" spans="1:6" x14ac:dyDescent="0.25">
      <c r="A160" s="2"/>
      <c r="B160" s="77" t="s">
        <v>146</v>
      </c>
      <c r="C160" s="40" t="s">
        <v>816</v>
      </c>
      <c r="D160" s="79" t="s">
        <v>229</v>
      </c>
      <c r="E160" s="36">
        <v>16.5</v>
      </c>
      <c r="F160" s="2"/>
    </row>
    <row r="161" spans="1:6" x14ac:dyDescent="0.25">
      <c r="A161" s="2"/>
      <c r="B161" s="77" t="s">
        <v>146</v>
      </c>
      <c r="C161" s="40" t="s">
        <v>816</v>
      </c>
      <c r="D161" s="79" t="s">
        <v>229</v>
      </c>
      <c r="E161" s="36">
        <v>18</v>
      </c>
      <c r="F161" s="2"/>
    </row>
    <row r="162" spans="1:6" x14ac:dyDescent="0.25">
      <c r="A162" s="2"/>
      <c r="B162" s="77" t="s">
        <v>146</v>
      </c>
      <c r="C162" s="40" t="s">
        <v>816</v>
      </c>
      <c r="D162" s="79" t="s">
        <v>229</v>
      </c>
      <c r="E162" s="36">
        <v>15.5</v>
      </c>
      <c r="F162" s="2"/>
    </row>
    <row r="163" spans="1:6" x14ac:dyDescent="0.25">
      <c r="A163" s="2"/>
      <c r="B163" s="77" t="s">
        <v>146</v>
      </c>
      <c r="C163" s="40" t="s">
        <v>816</v>
      </c>
      <c r="D163" s="79" t="s">
        <v>229</v>
      </c>
      <c r="E163" s="36">
        <v>17.5</v>
      </c>
      <c r="F163" s="2"/>
    </row>
    <row r="164" spans="1:6" x14ac:dyDescent="0.25">
      <c r="A164" s="2"/>
      <c r="B164" s="77" t="s">
        <v>146</v>
      </c>
      <c r="C164" s="40" t="s">
        <v>798</v>
      </c>
      <c r="D164" s="79" t="s">
        <v>229</v>
      </c>
      <c r="E164" s="36">
        <v>17</v>
      </c>
      <c r="F164" s="2"/>
    </row>
    <row r="165" spans="1:6" x14ac:dyDescent="0.25">
      <c r="A165" s="2"/>
      <c r="B165" s="77" t="s">
        <v>146</v>
      </c>
      <c r="C165" s="40" t="s">
        <v>798</v>
      </c>
      <c r="D165" s="79" t="s">
        <v>229</v>
      </c>
      <c r="E165" s="36">
        <v>15.5</v>
      </c>
      <c r="F165" s="2"/>
    </row>
    <row r="166" spans="1:6" x14ac:dyDescent="0.25">
      <c r="A166" s="2"/>
      <c r="B166" s="77" t="s">
        <v>146</v>
      </c>
      <c r="C166" s="40" t="s">
        <v>798</v>
      </c>
      <c r="D166" s="79" t="s">
        <v>229</v>
      </c>
      <c r="E166" s="36">
        <v>16.899999999999999</v>
      </c>
      <c r="F166" s="2"/>
    </row>
    <row r="167" spans="1:6" x14ac:dyDescent="0.25">
      <c r="A167" s="2"/>
      <c r="B167" s="77" t="s">
        <v>146</v>
      </c>
      <c r="C167" s="40" t="s">
        <v>798</v>
      </c>
      <c r="D167" s="79" t="s">
        <v>229</v>
      </c>
      <c r="E167" s="36">
        <v>17.5</v>
      </c>
      <c r="F167" s="2"/>
    </row>
    <row r="168" spans="1:6" x14ac:dyDescent="0.25">
      <c r="A168" s="2"/>
      <c r="B168" s="77" t="s">
        <v>146</v>
      </c>
      <c r="C168" s="40" t="s">
        <v>798</v>
      </c>
      <c r="D168" s="79" t="s">
        <v>229</v>
      </c>
      <c r="E168" s="36">
        <v>17</v>
      </c>
      <c r="F168" s="2"/>
    </row>
    <row r="169" spans="1:6" x14ac:dyDescent="0.25">
      <c r="A169" s="2"/>
      <c r="B169" s="77" t="s">
        <v>146</v>
      </c>
      <c r="C169" s="40" t="s">
        <v>799</v>
      </c>
      <c r="D169" s="79" t="s">
        <v>229</v>
      </c>
      <c r="E169" s="36">
        <v>16</v>
      </c>
      <c r="F169" s="2"/>
    </row>
    <row r="170" spans="1:6" x14ac:dyDescent="0.25">
      <c r="A170" s="2"/>
      <c r="B170" s="77" t="s">
        <v>146</v>
      </c>
      <c r="C170" s="40" t="s">
        <v>799</v>
      </c>
      <c r="D170" s="79" t="s">
        <v>229</v>
      </c>
      <c r="E170" s="36">
        <v>16</v>
      </c>
      <c r="F170" s="2"/>
    </row>
    <row r="171" spans="1:6" x14ac:dyDescent="0.25">
      <c r="A171" s="2"/>
      <c r="B171" s="77" t="s">
        <v>146</v>
      </c>
      <c r="C171" s="40" t="s">
        <v>799</v>
      </c>
      <c r="D171" s="79" t="s">
        <v>229</v>
      </c>
      <c r="E171" s="36">
        <v>15.5</v>
      </c>
      <c r="F171" s="2"/>
    </row>
    <row r="172" spans="1:6" x14ac:dyDescent="0.25">
      <c r="A172" s="2"/>
      <c r="B172" s="77" t="s">
        <v>146</v>
      </c>
      <c r="C172" s="40" t="s">
        <v>799</v>
      </c>
      <c r="D172" s="79" t="s">
        <v>229</v>
      </c>
      <c r="E172" s="36">
        <v>16.5</v>
      </c>
      <c r="F172" s="2"/>
    </row>
    <row r="173" spans="1:6" x14ac:dyDescent="0.25">
      <c r="A173" s="2"/>
      <c r="B173" s="77" t="s">
        <v>146</v>
      </c>
      <c r="C173" s="40" t="s">
        <v>799</v>
      </c>
      <c r="D173" s="79" t="s">
        <v>229</v>
      </c>
      <c r="E173" s="36">
        <v>16</v>
      </c>
      <c r="F173" s="2"/>
    </row>
    <row r="174" spans="1:6" x14ac:dyDescent="0.25">
      <c r="A174" s="2"/>
      <c r="B174" s="77" t="s">
        <v>146</v>
      </c>
      <c r="C174" s="40" t="s">
        <v>739</v>
      </c>
      <c r="D174" s="79" t="s">
        <v>230</v>
      </c>
      <c r="E174" s="36">
        <v>17.5</v>
      </c>
      <c r="F174" s="2"/>
    </row>
    <row r="175" spans="1:6" x14ac:dyDescent="0.25">
      <c r="A175" s="2"/>
      <c r="B175" s="77" t="s">
        <v>146</v>
      </c>
      <c r="C175" s="40" t="s">
        <v>739</v>
      </c>
      <c r="D175" s="79" t="s">
        <v>230</v>
      </c>
      <c r="E175" s="36">
        <v>18</v>
      </c>
      <c r="F175" s="2"/>
    </row>
    <row r="176" spans="1:6" x14ac:dyDescent="0.25">
      <c r="A176" s="2"/>
      <c r="B176" s="77" t="s">
        <v>146</v>
      </c>
      <c r="C176" s="40" t="s">
        <v>739</v>
      </c>
      <c r="D176" s="79" t="s">
        <v>230</v>
      </c>
      <c r="E176" s="36">
        <v>18.5</v>
      </c>
      <c r="F176" s="2"/>
    </row>
    <row r="177" spans="1:6" x14ac:dyDescent="0.25">
      <c r="A177" s="2"/>
      <c r="B177" s="77" t="s">
        <v>146</v>
      </c>
      <c r="C177" s="40" t="s">
        <v>739</v>
      </c>
      <c r="D177" s="79" t="s">
        <v>230</v>
      </c>
      <c r="E177" s="36">
        <v>18</v>
      </c>
      <c r="F177" s="2"/>
    </row>
    <row r="178" spans="1:6" x14ac:dyDescent="0.25">
      <c r="A178" s="2"/>
      <c r="B178" s="77" t="s">
        <v>146</v>
      </c>
      <c r="C178" s="40" t="s">
        <v>739</v>
      </c>
      <c r="D178" s="79" t="s">
        <v>230</v>
      </c>
      <c r="E178" s="36">
        <v>18</v>
      </c>
      <c r="F178" s="2"/>
    </row>
    <row r="179" spans="1:6" x14ac:dyDescent="0.25">
      <c r="A179" s="2"/>
      <c r="B179" s="77" t="s">
        <v>146</v>
      </c>
      <c r="C179" s="40" t="s">
        <v>820</v>
      </c>
      <c r="D179" s="79" t="s">
        <v>230</v>
      </c>
      <c r="E179" s="36">
        <v>18</v>
      </c>
      <c r="F179" s="2"/>
    </row>
    <row r="180" spans="1:6" x14ac:dyDescent="0.25">
      <c r="A180" s="2"/>
      <c r="B180" s="77" t="s">
        <v>146</v>
      </c>
      <c r="C180" s="40" t="s">
        <v>820</v>
      </c>
      <c r="D180" s="79" t="s">
        <v>230</v>
      </c>
      <c r="E180" s="36">
        <v>16.5</v>
      </c>
      <c r="F180" s="2"/>
    </row>
    <row r="181" spans="1:6" x14ac:dyDescent="0.25">
      <c r="A181" s="2"/>
      <c r="B181" s="77" t="s">
        <v>146</v>
      </c>
      <c r="C181" s="40" t="s">
        <v>820</v>
      </c>
      <c r="D181" s="79" t="s">
        <v>230</v>
      </c>
      <c r="E181" s="36">
        <v>16</v>
      </c>
      <c r="F181" s="2"/>
    </row>
    <row r="182" spans="1:6" x14ac:dyDescent="0.25">
      <c r="A182" s="2"/>
      <c r="B182" s="77" t="s">
        <v>146</v>
      </c>
      <c r="C182" s="40" t="s">
        <v>820</v>
      </c>
      <c r="D182" s="79" t="s">
        <v>230</v>
      </c>
      <c r="E182" s="36">
        <v>16.5</v>
      </c>
      <c r="F182" s="2"/>
    </row>
    <row r="183" spans="1:6" x14ac:dyDescent="0.25">
      <c r="A183" s="2"/>
      <c r="B183" s="77" t="s">
        <v>146</v>
      </c>
      <c r="C183" s="40" t="s">
        <v>820</v>
      </c>
      <c r="D183" s="79" t="s">
        <v>230</v>
      </c>
      <c r="E183" s="36">
        <v>17</v>
      </c>
      <c r="F183" s="2"/>
    </row>
    <row r="184" spans="1:6" x14ac:dyDescent="0.25">
      <c r="A184" s="2"/>
      <c r="B184" s="77" t="s">
        <v>146</v>
      </c>
      <c r="C184" s="40" t="s">
        <v>821</v>
      </c>
      <c r="D184" s="79" t="s">
        <v>230</v>
      </c>
      <c r="E184" s="36">
        <v>17</v>
      </c>
      <c r="F184" s="2"/>
    </row>
    <row r="185" spans="1:6" x14ac:dyDescent="0.25">
      <c r="A185" s="2"/>
      <c r="B185" s="77" t="s">
        <v>146</v>
      </c>
      <c r="C185" s="40" t="s">
        <v>821</v>
      </c>
      <c r="D185" s="79" t="s">
        <v>230</v>
      </c>
      <c r="E185" s="36">
        <v>17.5</v>
      </c>
      <c r="F185" s="2"/>
    </row>
    <row r="186" spans="1:6" x14ac:dyDescent="0.25">
      <c r="A186" s="2"/>
      <c r="B186" s="77" t="s">
        <v>146</v>
      </c>
      <c r="C186" s="40" t="s">
        <v>821</v>
      </c>
      <c r="D186" s="79" t="s">
        <v>230</v>
      </c>
      <c r="E186" s="36">
        <v>18</v>
      </c>
      <c r="F186" s="2"/>
    </row>
    <row r="187" spans="1:6" x14ac:dyDescent="0.25">
      <c r="A187" s="2"/>
      <c r="B187" s="77" t="s">
        <v>146</v>
      </c>
      <c r="C187" s="40" t="s">
        <v>821</v>
      </c>
      <c r="D187" s="79" t="s">
        <v>230</v>
      </c>
      <c r="E187" s="36">
        <v>17.5</v>
      </c>
      <c r="F187" s="2"/>
    </row>
    <row r="188" spans="1:6" x14ac:dyDescent="0.25">
      <c r="A188" s="2"/>
      <c r="B188" s="77" t="s">
        <v>146</v>
      </c>
      <c r="C188" s="40" t="s">
        <v>821</v>
      </c>
      <c r="D188" s="79" t="s">
        <v>230</v>
      </c>
      <c r="E188" s="36">
        <v>16.5</v>
      </c>
      <c r="F188" s="2"/>
    </row>
    <row r="189" spans="1:6" x14ac:dyDescent="0.25">
      <c r="A189" s="2"/>
      <c r="B189" s="78" t="s">
        <v>146</v>
      </c>
      <c r="C189" s="40" t="s">
        <v>822</v>
      </c>
      <c r="D189" s="79" t="s">
        <v>230</v>
      </c>
      <c r="E189" s="36">
        <v>18.5</v>
      </c>
      <c r="F189" s="2"/>
    </row>
    <row r="190" spans="1:6" x14ac:dyDescent="0.25">
      <c r="A190" s="2"/>
      <c r="B190" s="78" t="s">
        <v>146</v>
      </c>
      <c r="C190" s="40" t="s">
        <v>822</v>
      </c>
      <c r="D190" s="79" t="s">
        <v>230</v>
      </c>
      <c r="E190" s="36">
        <v>19</v>
      </c>
      <c r="F190" s="2"/>
    </row>
    <row r="191" spans="1:6" x14ac:dyDescent="0.25">
      <c r="A191" s="2"/>
      <c r="B191" s="78" t="s">
        <v>146</v>
      </c>
      <c r="C191" s="40" t="s">
        <v>822</v>
      </c>
      <c r="D191" s="79" t="s">
        <v>230</v>
      </c>
      <c r="E191" s="36">
        <v>19.5</v>
      </c>
      <c r="F191" s="2"/>
    </row>
    <row r="192" spans="1:6" x14ac:dyDescent="0.25">
      <c r="A192" s="2"/>
      <c r="B192" s="78" t="s">
        <v>146</v>
      </c>
      <c r="C192" s="40" t="s">
        <v>822</v>
      </c>
      <c r="D192" s="79" t="s">
        <v>230</v>
      </c>
      <c r="E192" s="36">
        <v>18.5</v>
      </c>
      <c r="F192" s="2"/>
    </row>
    <row r="193" spans="1:6" x14ac:dyDescent="0.25">
      <c r="A193" s="2"/>
      <c r="B193" s="78" t="s">
        <v>146</v>
      </c>
      <c r="C193" s="40" t="s">
        <v>822</v>
      </c>
      <c r="D193" s="79" t="s">
        <v>230</v>
      </c>
      <c r="E193" s="36">
        <v>17.5</v>
      </c>
      <c r="F193" s="2"/>
    </row>
    <row r="194" spans="1:6" x14ac:dyDescent="0.25">
      <c r="A194" s="2"/>
      <c r="B194" s="78" t="s">
        <v>146</v>
      </c>
      <c r="C194" s="40" t="s">
        <v>823</v>
      </c>
      <c r="D194" s="79" t="s">
        <v>230</v>
      </c>
      <c r="E194" s="36">
        <v>19</v>
      </c>
      <c r="F194" s="2"/>
    </row>
    <row r="195" spans="1:6" x14ac:dyDescent="0.25">
      <c r="A195" s="2"/>
      <c r="B195" s="78" t="s">
        <v>146</v>
      </c>
      <c r="C195" s="40" t="s">
        <v>823</v>
      </c>
      <c r="D195" s="79" t="s">
        <v>230</v>
      </c>
      <c r="E195" s="36">
        <v>16</v>
      </c>
      <c r="F195" s="2"/>
    </row>
    <row r="196" spans="1:6" x14ac:dyDescent="0.25">
      <c r="A196" s="2"/>
      <c r="B196" s="78" t="s">
        <v>146</v>
      </c>
      <c r="C196" s="40" t="s">
        <v>823</v>
      </c>
      <c r="D196" s="79" t="s">
        <v>230</v>
      </c>
      <c r="E196" s="36">
        <v>18.5</v>
      </c>
      <c r="F196" s="2"/>
    </row>
    <row r="197" spans="1:6" x14ac:dyDescent="0.25">
      <c r="A197" s="2"/>
      <c r="B197" s="78" t="s">
        <v>146</v>
      </c>
      <c r="C197" s="40" t="s">
        <v>823</v>
      </c>
      <c r="D197" s="79" t="s">
        <v>230</v>
      </c>
      <c r="E197" s="36">
        <v>17.5</v>
      </c>
      <c r="F197" s="2"/>
    </row>
    <row r="198" spans="1:6" x14ac:dyDescent="0.25">
      <c r="A198" s="2"/>
      <c r="B198" s="78" t="s">
        <v>146</v>
      </c>
      <c r="C198" s="40" t="s">
        <v>823</v>
      </c>
      <c r="D198" s="79" t="s">
        <v>230</v>
      </c>
      <c r="E198" s="36">
        <v>16.5</v>
      </c>
      <c r="F198" s="2"/>
    </row>
    <row r="199" spans="1:6" x14ac:dyDescent="0.25">
      <c r="A199" s="2"/>
      <c r="B199" s="78" t="s">
        <v>146</v>
      </c>
      <c r="C199" s="40" t="s">
        <v>824</v>
      </c>
      <c r="D199" s="79" t="s">
        <v>230</v>
      </c>
      <c r="E199" s="36">
        <v>17</v>
      </c>
      <c r="F199" s="2"/>
    </row>
    <row r="200" spans="1:6" x14ac:dyDescent="0.25">
      <c r="A200" s="2"/>
      <c r="B200" s="78" t="s">
        <v>146</v>
      </c>
      <c r="C200" s="40" t="s">
        <v>824</v>
      </c>
      <c r="D200" s="79" t="s">
        <v>230</v>
      </c>
      <c r="E200" s="36">
        <v>17</v>
      </c>
      <c r="F200" s="2"/>
    </row>
    <row r="201" spans="1:6" x14ac:dyDescent="0.25">
      <c r="A201" s="2"/>
      <c r="B201" s="78" t="s">
        <v>146</v>
      </c>
      <c r="C201" s="40" t="s">
        <v>824</v>
      </c>
      <c r="D201" s="79" t="s">
        <v>230</v>
      </c>
      <c r="E201" s="36">
        <v>16.5</v>
      </c>
      <c r="F201" s="2"/>
    </row>
    <row r="202" spans="1:6" x14ac:dyDescent="0.25">
      <c r="A202" s="2"/>
      <c r="B202" s="78" t="s">
        <v>146</v>
      </c>
      <c r="C202" s="40" t="s">
        <v>824</v>
      </c>
      <c r="D202" s="79" t="s">
        <v>230</v>
      </c>
      <c r="E202" s="36">
        <v>17</v>
      </c>
      <c r="F202" s="2"/>
    </row>
    <row r="203" spans="1:6" x14ac:dyDescent="0.25">
      <c r="A203" s="2"/>
      <c r="B203" s="78" t="s">
        <v>146</v>
      </c>
      <c r="C203" s="40" t="s">
        <v>824</v>
      </c>
      <c r="D203" s="79" t="s">
        <v>230</v>
      </c>
      <c r="E203" s="36">
        <v>17.5</v>
      </c>
      <c r="F203" s="2"/>
    </row>
    <row r="204" spans="1:6" x14ac:dyDescent="0.25">
      <c r="A204" s="2"/>
      <c r="B204" s="78" t="s">
        <v>146</v>
      </c>
      <c r="C204" s="40" t="s">
        <v>733</v>
      </c>
      <c r="D204" s="79" t="s">
        <v>230</v>
      </c>
      <c r="E204" s="36">
        <v>15</v>
      </c>
      <c r="F204" s="2"/>
    </row>
    <row r="205" spans="1:6" x14ac:dyDescent="0.25">
      <c r="A205" s="2"/>
      <c r="B205" s="78" t="s">
        <v>146</v>
      </c>
      <c r="C205" s="40" t="s">
        <v>733</v>
      </c>
      <c r="D205" s="79" t="s">
        <v>230</v>
      </c>
      <c r="E205" s="36">
        <v>15.5</v>
      </c>
      <c r="F205" s="2"/>
    </row>
    <row r="206" spans="1:6" x14ac:dyDescent="0.25">
      <c r="A206" s="2"/>
      <c r="B206" s="78" t="s">
        <v>146</v>
      </c>
      <c r="C206" s="40" t="s">
        <v>733</v>
      </c>
      <c r="D206" s="79" t="s">
        <v>230</v>
      </c>
      <c r="E206" s="36">
        <v>18</v>
      </c>
      <c r="F206" s="2"/>
    </row>
    <row r="207" spans="1:6" x14ac:dyDescent="0.25">
      <c r="A207" s="2"/>
      <c r="B207" s="78" t="s">
        <v>146</v>
      </c>
      <c r="C207" s="40" t="s">
        <v>733</v>
      </c>
      <c r="D207" s="79" t="s">
        <v>230</v>
      </c>
      <c r="E207" s="36">
        <v>17</v>
      </c>
      <c r="F207" s="2"/>
    </row>
    <row r="208" spans="1:6" x14ac:dyDescent="0.25">
      <c r="A208" s="2"/>
      <c r="B208" s="78" t="s">
        <v>146</v>
      </c>
      <c r="C208" s="40" t="s">
        <v>733</v>
      </c>
      <c r="D208" s="79" t="s">
        <v>230</v>
      </c>
      <c r="E208" s="36">
        <v>19.5</v>
      </c>
      <c r="F208" s="2"/>
    </row>
    <row r="209" spans="1:6" x14ac:dyDescent="0.25">
      <c r="A209" s="2"/>
      <c r="B209" s="78" t="s">
        <v>146</v>
      </c>
      <c r="C209" s="40" t="s">
        <v>830</v>
      </c>
      <c r="D209" s="79" t="s">
        <v>230</v>
      </c>
      <c r="E209" s="36">
        <v>17.5</v>
      </c>
      <c r="F209" s="2"/>
    </row>
    <row r="210" spans="1:6" x14ac:dyDescent="0.25">
      <c r="A210" s="2"/>
      <c r="B210" s="78" t="s">
        <v>146</v>
      </c>
      <c r="C210" s="40" t="s">
        <v>830</v>
      </c>
      <c r="D210" s="79" t="s">
        <v>230</v>
      </c>
      <c r="E210" s="36">
        <v>17</v>
      </c>
      <c r="F210" s="2"/>
    </row>
    <row r="211" spans="1:6" x14ac:dyDescent="0.25">
      <c r="A211" s="2"/>
      <c r="B211" s="78" t="s">
        <v>146</v>
      </c>
      <c r="C211" s="40" t="s">
        <v>830</v>
      </c>
      <c r="D211" s="79" t="s">
        <v>230</v>
      </c>
      <c r="E211" s="36">
        <v>20</v>
      </c>
      <c r="F211" s="2"/>
    </row>
    <row r="212" spans="1:6" x14ac:dyDescent="0.25">
      <c r="A212" s="2"/>
      <c r="B212" s="78" t="s">
        <v>146</v>
      </c>
      <c r="C212" s="40" t="s">
        <v>830</v>
      </c>
      <c r="D212" s="79" t="s">
        <v>230</v>
      </c>
      <c r="E212" s="36">
        <v>17.5</v>
      </c>
      <c r="F212" s="2"/>
    </row>
    <row r="213" spans="1:6" x14ac:dyDescent="0.25">
      <c r="A213" s="2"/>
      <c r="B213" s="78" t="s">
        <v>146</v>
      </c>
      <c r="C213" s="40" t="s">
        <v>830</v>
      </c>
      <c r="D213" s="79" t="s">
        <v>230</v>
      </c>
      <c r="E213" s="36">
        <v>18</v>
      </c>
      <c r="F213" s="2"/>
    </row>
    <row r="214" spans="1:6" x14ac:dyDescent="0.25">
      <c r="A214" s="2"/>
      <c r="B214" s="78" t="s">
        <v>146</v>
      </c>
      <c r="C214" s="40" t="s">
        <v>830</v>
      </c>
      <c r="D214" s="79" t="s">
        <v>230</v>
      </c>
      <c r="E214" s="36">
        <v>18.5</v>
      </c>
      <c r="F214" s="2"/>
    </row>
    <row r="215" spans="1:6" x14ac:dyDescent="0.25">
      <c r="A215" s="2"/>
      <c r="B215" s="78" t="s">
        <v>146</v>
      </c>
      <c r="C215" s="40" t="s">
        <v>825</v>
      </c>
      <c r="D215" s="79" t="s">
        <v>230</v>
      </c>
      <c r="E215" s="36">
        <v>17</v>
      </c>
      <c r="F215" s="2"/>
    </row>
    <row r="216" spans="1:6" x14ac:dyDescent="0.25">
      <c r="A216" s="2"/>
      <c r="B216" s="78" t="s">
        <v>146</v>
      </c>
      <c r="C216" s="40" t="s">
        <v>825</v>
      </c>
      <c r="D216" s="79" t="s">
        <v>230</v>
      </c>
      <c r="E216" s="36">
        <v>18</v>
      </c>
      <c r="F216" s="2"/>
    </row>
    <row r="217" spans="1:6" x14ac:dyDescent="0.25">
      <c r="A217" s="2"/>
      <c r="B217" s="78" t="s">
        <v>146</v>
      </c>
      <c r="C217" s="40" t="s">
        <v>825</v>
      </c>
      <c r="D217" s="79" t="s">
        <v>230</v>
      </c>
      <c r="E217" s="36">
        <v>17.7</v>
      </c>
      <c r="F217" s="2"/>
    </row>
    <row r="218" spans="1:6" x14ac:dyDescent="0.25">
      <c r="A218" s="2"/>
      <c r="B218" s="78" t="s">
        <v>146</v>
      </c>
      <c r="C218" s="40" t="s">
        <v>825</v>
      </c>
      <c r="D218" s="79" t="s">
        <v>230</v>
      </c>
      <c r="E218" s="36">
        <v>18</v>
      </c>
      <c r="F218" s="2"/>
    </row>
    <row r="219" spans="1:6" x14ac:dyDescent="0.25">
      <c r="A219" s="2"/>
      <c r="B219" s="78" t="s">
        <v>146</v>
      </c>
      <c r="C219" s="40" t="s">
        <v>826</v>
      </c>
      <c r="D219" s="79" t="s">
        <v>230</v>
      </c>
      <c r="E219" s="36">
        <v>17.5</v>
      </c>
      <c r="F219" s="2"/>
    </row>
    <row r="220" spans="1:6" x14ac:dyDescent="0.25">
      <c r="A220" s="2"/>
      <c r="B220" s="78" t="s">
        <v>146</v>
      </c>
      <c r="C220" s="40" t="s">
        <v>826</v>
      </c>
      <c r="D220" s="79" t="s">
        <v>230</v>
      </c>
      <c r="E220" s="36">
        <v>17</v>
      </c>
      <c r="F220" s="2"/>
    </row>
    <row r="221" spans="1:6" x14ac:dyDescent="0.25">
      <c r="A221" s="2"/>
      <c r="B221" s="78" t="s">
        <v>146</v>
      </c>
      <c r="C221" s="40" t="s">
        <v>826</v>
      </c>
      <c r="D221" s="79" t="s">
        <v>230</v>
      </c>
      <c r="E221" s="36">
        <v>18</v>
      </c>
      <c r="F221" s="2"/>
    </row>
    <row r="222" spans="1:6" x14ac:dyDescent="0.25">
      <c r="A222" s="2"/>
      <c r="B222" s="78" t="s">
        <v>146</v>
      </c>
      <c r="C222" s="40" t="s">
        <v>831</v>
      </c>
      <c r="D222" s="79" t="s">
        <v>230</v>
      </c>
      <c r="E222" s="36">
        <v>18.5</v>
      </c>
      <c r="F222" s="2"/>
    </row>
    <row r="223" spans="1:6" x14ac:dyDescent="0.25">
      <c r="A223" s="2"/>
      <c r="B223" s="78" t="s">
        <v>146</v>
      </c>
      <c r="C223" s="40" t="s">
        <v>831</v>
      </c>
      <c r="D223" s="79" t="s">
        <v>230</v>
      </c>
      <c r="E223" s="36">
        <v>17</v>
      </c>
      <c r="F223" s="2"/>
    </row>
    <row r="224" spans="1:6" x14ac:dyDescent="0.25">
      <c r="A224" s="2"/>
      <c r="B224" s="78" t="s">
        <v>146</v>
      </c>
      <c r="C224" s="40" t="s">
        <v>831</v>
      </c>
      <c r="D224" s="79" t="s">
        <v>230</v>
      </c>
      <c r="E224" s="36">
        <v>18.5</v>
      </c>
      <c r="F224" s="2"/>
    </row>
    <row r="225" spans="1:17" x14ac:dyDescent="0.25">
      <c r="A225" s="2"/>
      <c r="B225" s="78" t="s">
        <v>146</v>
      </c>
      <c r="C225" s="40" t="s">
        <v>831</v>
      </c>
      <c r="D225" s="79" t="s">
        <v>230</v>
      </c>
      <c r="E225" s="36">
        <v>17.5</v>
      </c>
      <c r="F225" s="2"/>
    </row>
    <row r="226" spans="1:17" x14ac:dyDescent="0.25">
      <c r="A226" s="2"/>
      <c r="B226" s="78" t="s">
        <v>146</v>
      </c>
      <c r="C226" s="40" t="s">
        <v>831</v>
      </c>
      <c r="D226" s="79" t="s">
        <v>230</v>
      </c>
      <c r="E226" s="36">
        <v>18</v>
      </c>
      <c r="F226" s="2"/>
    </row>
    <row r="227" spans="1:17" x14ac:dyDescent="0.25">
      <c r="A227" s="2"/>
      <c r="B227" s="78" t="s">
        <v>146</v>
      </c>
      <c r="C227" s="40" t="s">
        <v>803</v>
      </c>
      <c r="D227" s="79" t="s">
        <v>230</v>
      </c>
      <c r="E227" s="36">
        <v>17</v>
      </c>
      <c r="F227" s="2"/>
    </row>
    <row r="228" spans="1:17" x14ac:dyDescent="0.25">
      <c r="A228" s="2"/>
      <c r="B228" s="78" t="s">
        <v>146</v>
      </c>
      <c r="C228" s="40" t="s">
        <v>803</v>
      </c>
      <c r="D228" s="79" t="s">
        <v>230</v>
      </c>
      <c r="E228" s="36">
        <v>17</v>
      </c>
      <c r="F228" s="2"/>
    </row>
    <row r="229" spans="1:17" x14ac:dyDescent="0.25">
      <c r="A229" s="2"/>
      <c r="B229" s="78" t="s">
        <v>146</v>
      </c>
      <c r="C229" s="40" t="s">
        <v>803</v>
      </c>
      <c r="D229" s="79" t="s">
        <v>230</v>
      </c>
      <c r="E229" s="36">
        <v>16</v>
      </c>
      <c r="F229" s="2"/>
    </row>
    <row r="230" spans="1:17" x14ac:dyDescent="0.25">
      <c r="A230" s="2"/>
      <c r="B230" s="78" t="s">
        <v>146</v>
      </c>
      <c r="C230" s="40" t="s">
        <v>804</v>
      </c>
      <c r="D230" s="79" t="s">
        <v>230</v>
      </c>
      <c r="E230" s="36">
        <v>18.8</v>
      </c>
      <c r="F230" s="2"/>
    </row>
    <row r="231" spans="1:17" x14ac:dyDescent="0.25">
      <c r="A231" s="2"/>
      <c r="B231" s="78" t="s">
        <v>146</v>
      </c>
      <c r="C231" s="40" t="s">
        <v>804</v>
      </c>
      <c r="D231" s="79" t="s">
        <v>230</v>
      </c>
      <c r="E231" s="36">
        <v>18.5</v>
      </c>
      <c r="F231" s="2"/>
    </row>
    <row r="232" spans="1:17" x14ac:dyDescent="0.25">
      <c r="A232" s="2"/>
      <c r="B232" s="78" t="s">
        <v>146</v>
      </c>
      <c r="C232" s="40" t="s">
        <v>804</v>
      </c>
      <c r="D232" s="79" t="s">
        <v>230</v>
      </c>
      <c r="E232" s="36">
        <v>18</v>
      </c>
      <c r="F232" s="2"/>
    </row>
    <row r="233" spans="1:17" x14ac:dyDescent="0.25">
      <c r="A233" s="2"/>
      <c r="B233" s="78" t="s">
        <v>146</v>
      </c>
      <c r="C233" s="40" t="s">
        <v>804</v>
      </c>
      <c r="D233" s="79" t="s">
        <v>230</v>
      </c>
      <c r="E233" s="36">
        <v>18</v>
      </c>
      <c r="F233" s="2"/>
    </row>
    <row r="234" spans="1:17" x14ac:dyDescent="0.25">
      <c r="A234" s="2"/>
      <c r="B234" s="2"/>
      <c r="C234" s="2"/>
      <c r="D234" s="2"/>
      <c r="E234" s="2"/>
      <c r="F234" s="2"/>
    </row>
    <row r="235" spans="1:17" x14ac:dyDescent="0.25">
      <c r="A235" s="16"/>
      <c r="B235" s="16"/>
      <c r="C235" s="80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</row>
    <row r="236" spans="1:17" ht="18" x14ac:dyDescent="0.25">
      <c r="A236" s="42"/>
      <c r="B236" s="38" t="s">
        <v>853</v>
      </c>
      <c r="C236" s="40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</row>
    <row r="237" spans="1:17" x14ac:dyDescent="0.25">
      <c r="A237" s="42"/>
      <c r="B237" s="38"/>
      <c r="C237" s="40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</row>
    <row r="238" spans="1:17" x14ac:dyDescent="0.25">
      <c r="A238" s="23"/>
      <c r="B238" s="23"/>
      <c r="C238" s="74"/>
      <c r="D238" s="23"/>
      <c r="E238" s="23"/>
      <c r="F238" s="23"/>
      <c r="G238" s="23"/>
      <c r="H238" s="42"/>
      <c r="I238" s="42"/>
      <c r="J238" s="42" t="s">
        <v>191</v>
      </c>
      <c r="K238" s="42" t="s">
        <v>191</v>
      </c>
      <c r="L238" s="42" t="s">
        <v>193</v>
      </c>
      <c r="M238" s="42" t="s">
        <v>191</v>
      </c>
      <c r="N238" s="42" t="s">
        <v>193</v>
      </c>
    </row>
    <row r="239" spans="1:17" x14ac:dyDescent="0.25">
      <c r="A239" s="23"/>
      <c r="B239" s="16"/>
      <c r="C239" s="80"/>
      <c r="D239" s="16" t="s">
        <v>239</v>
      </c>
      <c r="E239" s="16" t="s">
        <v>234</v>
      </c>
      <c r="F239" s="42" t="s">
        <v>231</v>
      </c>
      <c r="G239" s="23"/>
      <c r="H239" s="42"/>
      <c r="I239" s="104" t="s">
        <v>195</v>
      </c>
      <c r="J239" s="107" t="s">
        <v>245</v>
      </c>
      <c r="K239" s="107" t="s">
        <v>246</v>
      </c>
      <c r="L239" s="107" t="s">
        <v>247</v>
      </c>
      <c r="M239" s="107" t="s">
        <v>248</v>
      </c>
      <c r="N239" s="107" t="s">
        <v>249</v>
      </c>
    </row>
    <row r="240" spans="1:17" x14ac:dyDescent="0.25">
      <c r="A240" s="23"/>
      <c r="B240" s="23"/>
      <c r="C240" s="74"/>
      <c r="D240" s="23"/>
      <c r="E240" s="23"/>
      <c r="F240" s="23"/>
      <c r="G240" s="23"/>
      <c r="H240" s="42"/>
      <c r="I240" s="107" t="s">
        <v>245</v>
      </c>
      <c r="J240" s="108"/>
      <c r="K240" s="109"/>
      <c r="L240" s="108"/>
      <c r="M240" s="110"/>
      <c r="N240" s="104"/>
    </row>
    <row r="241" spans="1:16" x14ac:dyDescent="0.25">
      <c r="A241" s="23"/>
      <c r="B241" s="75" t="s">
        <v>143</v>
      </c>
      <c r="C241" s="40" t="s">
        <v>173</v>
      </c>
      <c r="D241" s="31">
        <f>MIN(E54:E90)</f>
        <v>15</v>
      </c>
      <c r="E241" s="31">
        <f>MIN(E24:E33)</f>
        <v>15</v>
      </c>
      <c r="F241" s="31">
        <f>MIN(E24:E90)</f>
        <v>15</v>
      </c>
      <c r="G241" s="23"/>
      <c r="H241" s="42"/>
      <c r="I241" s="107" t="s">
        <v>246</v>
      </c>
      <c r="J241" s="104">
        <v>0.78420659999999998</v>
      </c>
      <c r="K241" s="108"/>
      <c r="L241" s="108"/>
      <c r="M241" s="108"/>
      <c r="N241" s="104"/>
    </row>
    <row r="242" spans="1:16" x14ac:dyDescent="0.25">
      <c r="A242" s="23"/>
      <c r="B242" s="75" t="s">
        <v>143</v>
      </c>
      <c r="C242" s="81">
        <v>0.05</v>
      </c>
      <c r="D242" s="31">
        <f>PERCENTILE(E54:E90,0.05)</f>
        <v>15</v>
      </c>
      <c r="E242" s="31">
        <f>PERCENTILE(E24:E33,0.05)</f>
        <v>15.225</v>
      </c>
      <c r="F242" s="31">
        <f>PERCENTILE(E24:E90,0.05)</f>
        <v>15</v>
      </c>
      <c r="G242" s="23"/>
      <c r="H242" s="42"/>
      <c r="I242" s="107" t="s">
        <v>247</v>
      </c>
      <c r="J242" s="109">
        <v>3.5913E-3</v>
      </c>
      <c r="K242" s="109">
        <v>6.2199999999999994E-5</v>
      </c>
      <c r="L242" s="108"/>
      <c r="M242" s="108"/>
      <c r="N242" s="104"/>
    </row>
    <row r="243" spans="1:16" x14ac:dyDescent="0.25">
      <c r="A243" s="23"/>
      <c r="B243" s="75" t="s">
        <v>143</v>
      </c>
      <c r="C243" s="81">
        <v>0.95</v>
      </c>
      <c r="D243" s="31">
        <f>PERCENTILE(E54:E90,0.95)</f>
        <v>16.599999999999998</v>
      </c>
      <c r="E243" s="31">
        <f>PERCENTILE(E24:E33,0.95)</f>
        <v>16.5</v>
      </c>
      <c r="F243" s="31">
        <f>PERCENTILE(E24:E90, 0.95)</f>
        <v>17</v>
      </c>
      <c r="G243" s="23"/>
      <c r="H243" s="42"/>
      <c r="I243" s="107" t="s">
        <v>248</v>
      </c>
      <c r="J243" s="104">
        <v>0.99958740000000001</v>
      </c>
      <c r="K243" s="104">
        <v>0.77812990000000004</v>
      </c>
      <c r="L243" s="109">
        <v>8.7149999999999999E-4</v>
      </c>
      <c r="M243" s="108"/>
      <c r="N243" s="104"/>
    </row>
    <row r="244" spans="1:16" x14ac:dyDescent="0.25">
      <c r="A244" s="23"/>
      <c r="B244" s="75" t="s">
        <v>143</v>
      </c>
      <c r="C244" s="40" t="s">
        <v>174</v>
      </c>
      <c r="D244" s="31">
        <f>MAX(E54:E90)</f>
        <v>17</v>
      </c>
      <c r="E244" s="31">
        <f>MAX(E24:E33)</f>
        <v>16.5</v>
      </c>
      <c r="F244" s="31">
        <f>MAX(E24:E90)</f>
        <v>17.5</v>
      </c>
      <c r="G244" s="23"/>
      <c r="H244" s="42"/>
      <c r="I244" s="107" t="s">
        <v>249</v>
      </c>
      <c r="J244" s="109">
        <v>3.9999999999999998E-7</v>
      </c>
      <c r="K244" s="109">
        <v>0</v>
      </c>
      <c r="L244" s="104">
        <v>0.99996499999999999</v>
      </c>
      <c r="M244" s="109">
        <v>0</v>
      </c>
      <c r="N244" s="104"/>
    </row>
    <row r="245" spans="1:16" x14ac:dyDescent="0.25">
      <c r="A245" s="23"/>
      <c r="B245" s="75" t="s">
        <v>143</v>
      </c>
      <c r="C245" s="40" t="s">
        <v>171</v>
      </c>
      <c r="D245" s="31">
        <f>AVERAGE(E54:E90)</f>
        <v>15.932432432432432</v>
      </c>
      <c r="E245" s="31">
        <f>AVERAGE(E24:E33)</f>
        <v>15.9</v>
      </c>
      <c r="F245" s="31">
        <f>AVERAGE(E24:E90)</f>
        <v>15.91044776119403</v>
      </c>
      <c r="G245" s="23"/>
      <c r="H245" s="42"/>
      <c r="I245" s="16"/>
      <c r="J245" s="16"/>
      <c r="K245" s="16"/>
      <c r="L245" s="16"/>
      <c r="M245" s="16"/>
      <c r="N245" s="42"/>
    </row>
    <row r="246" spans="1:16" x14ac:dyDescent="0.25">
      <c r="A246" s="23"/>
      <c r="B246" s="75" t="s">
        <v>143</v>
      </c>
      <c r="C246" s="40" t="s">
        <v>233</v>
      </c>
      <c r="D246" s="31">
        <f>STDEVA(E54:E90)</f>
        <v>0.51803799413108986</v>
      </c>
      <c r="E246" s="31">
        <f>STDEVA(E24:E33)</f>
        <v>0.45946829173634074</v>
      </c>
      <c r="F246" s="31">
        <f>STDEVA(E24:E90)</f>
        <v>0.64505915358492483</v>
      </c>
      <c r="G246" s="23"/>
      <c r="H246" s="42"/>
      <c r="I246" s="42"/>
      <c r="J246" s="42"/>
      <c r="K246" s="42"/>
      <c r="L246" s="42"/>
      <c r="M246" s="42"/>
      <c r="N246" s="42"/>
    </row>
    <row r="247" spans="1:16" x14ac:dyDescent="0.25">
      <c r="A247" s="23"/>
      <c r="B247" s="76" t="s">
        <v>237</v>
      </c>
      <c r="C247" s="40" t="s">
        <v>173</v>
      </c>
      <c r="D247" s="31">
        <f>MIN(E104:E105)</f>
        <v>17</v>
      </c>
      <c r="E247" s="31"/>
      <c r="F247" s="20"/>
      <c r="G247" s="23"/>
      <c r="H247" s="42"/>
      <c r="I247" s="42"/>
      <c r="J247" s="42"/>
      <c r="K247" s="42"/>
      <c r="L247" s="42"/>
      <c r="M247" s="42"/>
      <c r="N247" s="42"/>
    </row>
    <row r="248" spans="1:16" x14ac:dyDescent="0.25">
      <c r="A248" s="23"/>
      <c r="B248" s="76" t="s">
        <v>237</v>
      </c>
      <c r="C248" s="81">
        <v>0.05</v>
      </c>
      <c r="D248" s="31">
        <f>PERCENTILE(E104:E105,0.05)</f>
        <v>17</v>
      </c>
      <c r="E248" s="31"/>
      <c r="F248" s="20"/>
      <c r="G248" s="23"/>
      <c r="H248" s="42"/>
      <c r="I248" s="42"/>
      <c r="J248" s="42"/>
      <c r="K248" s="42"/>
      <c r="L248" s="42"/>
      <c r="M248" s="42"/>
      <c r="N248" s="42"/>
    </row>
    <row r="249" spans="1:16" x14ac:dyDescent="0.25">
      <c r="A249" s="23"/>
      <c r="B249" s="76" t="s">
        <v>237</v>
      </c>
      <c r="C249" s="81">
        <v>0.95</v>
      </c>
      <c r="D249" s="31">
        <f>PERCENTILE(E104:E105,0.95)</f>
        <v>17</v>
      </c>
      <c r="E249" s="31"/>
      <c r="F249" s="20"/>
      <c r="G249" s="23"/>
      <c r="H249" s="42"/>
      <c r="I249" s="42"/>
      <c r="J249" s="42"/>
      <c r="K249" s="42"/>
      <c r="L249" s="42"/>
      <c r="M249" s="42"/>
      <c r="N249" s="42"/>
    </row>
    <row r="250" spans="1:16" x14ac:dyDescent="0.25">
      <c r="A250" s="23"/>
      <c r="B250" s="76" t="s">
        <v>237</v>
      </c>
      <c r="C250" s="40" t="s">
        <v>174</v>
      </c>
      <c r="D250" s="31">
        <f>MAX(E104:E105)</f>
        <v>17</v>
      </c>
      <c r="E250" s="31"/>
      <c r="F250" s="20"/>
      <c r="G250" s="23"/>
      <c r="H250" s="42"/>
      <c r="I250" s="42"/>
      <c r="J250" s="42"/>
      <c r="K250" s="42"/>
      <c r="L250" s="42"/>
      <c r="M250" s="42"/>
      <c r="N250" s="42"/>
    </row>
    <row r="251" spans="1:16" x14ac:dyDescent="0.25">
      <c r="A251" s="23"/>
      <c r="B251" s="76" t="s">
        <v>237</v>
      </c>
      <c r="C251" s="40" t="s">
        <v>171</v>
      </c>
      <c r="D251" s="31">
        <f>AVERAGE(E104:E105)</f>
        <v>17</v>
      </c>
      <c r="E251" s="31"/>
      <c r="F251" s="20"/>
      <c r="G251" s="23"/>
      <c r="H251" s="42"/>
      <c r="I251" s="42"/>
      <c r="J251" s="42"/>
      <c r="K251" s="42"/>
      <c r="L251" s="42"/>
      <c r="M251" s="42"/>
      <c r="N251" s="42"/>
    </row>
    <row r="252" spans="1:16" x14ac:dyDescent="0.25">
      <c r="A252" s="23"/>
      <c r="B252" s="76" t="s">
        <v>237</v>
      </c>
      <c r="C252" s="40" t="s">
        <v>233</v>
      </c>
      <c r="D252" s="31">
        <f>STDEVA(E104:E105)</f>
        <v>0</v>
      </c>
      <c r="E252" s="31"/>
      <c r="F252" s="20"/>
      <c r="G252" s="23"/>
      <c r="H252" s="42"/>
      <c r="I252" s="42"/>
      <c r="J252" s="42"/>
      <c r="K252" s="42"/>
      <c r="L252" s="42"/>
      <c r="M252" s="42"/>
      <c r="N252" s="42"/>
    </row>
    <row r="253" spans="1:16" x14ac:dyDescent="0.25">
      <c r="A253" s="23"/>
      <c r="B253" s="77" t="s">
        <v>146</v>
      </c>
      <c r="C253" s="40" t="s">
        <v>173</v>
      </c>
      <c r="D253" s="31">
        <f>MIN(E34:E158)</f>
        <v>13.5</v>
      </c>
      <c r="E253" s="31">
        <f>MIN(E159:E233)</f>
        <v>15</v>
      </c>
      <c r="F253" s="31">
        <f>MIN(E34:E233)</f>
        <v>13.5</v>
      </c>
      <c r="G253" s="23"/>
      <c r="H253" s="42"/>
      <c r="I253" s="42"/>
      <c r="J253" s="42"/>
      <c r="K253" s="42"/>
      <c r="L253" s="88"/>
    </row>
    <row r="254" spans="1:16" x14ac:dyDescent="0.25">
      <c r="A254" s="23"/>
      <c r="B254" s="77" t="s">
        <v>146</v>
      </c>
      <c r="C254" s="81">
        <v>0.05</v>
      </c>
      <c r="D254" s="31">
        <f>PERCENTILE(E34:E158,0.05)</f>
        <v>14.5</v>
      </c>
      <c r="E254" s="31">
        <f>PERCENTILE(E159:E233,0.05)</f>
        <v>15.5</v>
      </c>
      <c r="F254" s="31">
        <f>PERCENTILE(E34:E233,0.05)</f>
        <v>15</v>
      </c>
      <c r="G254" s="23"/>
      <c r="H254" s="42"/>
      <c r="I254" s="42"/>
      <c r="J254" s="42"/>
      <c r="K254" s="42"/>
      <c r="L254" s="88"/>
    </row>
    <row r="255" spans="1:16" x14ac:dyDescent="0.25">
      <c r="A255" s="23"/>
      <c r="B255" s="77" t="s">
        <v>146</v>
      </c>
      <c r="C255" s="81">
        <v>0.95</v>
      </c>
      <c r="D255" s="31">
        <f>PERCENTILE(E34:E158,0.95)</f>
        <v>18</v>
      </c>
      <c r="E255" s="31">
        <f>PERCENTILE(E159:E233,0.95)</f>
        <v>19</v>
      </c>
      <c r="F255" s="31">
        <f>PERCENTILE(E34:E233, 0.95)</f>
        <v>18.5</v>
      </c>
      <c r="G255" s="23"/>
      <c r="H255" s="42"/>
      <c r="I255" s="42"/>
      <c r="J255" s="42"/>
      <c r="K255" s="42"/>
      <c r="L255" s="88"/>
      <c r="P255" s="66"/>
    </row>
    <row r="256" spans="1:16" x14ac:dyDescent="0.25">
      <c r="A256" s="23"/>
      <c r="B256" s="77" t="s">
        <v>146</v>
      </c>
      <c r="C256" s="40" t="s">
        <v>174</v>
      </c>
      <c r="D256" s="31">
        <f>MAX(E34:E158)</f>
        <v>18.5</v>
      </c>
      <c r="E256" s="31">
        <f>MAX(E159:E233)</f>
        <v>20</v>
      </c>
      <c r="F256" s="31">
        <f>MAX(E34:E233)</f>
        <v>20</v>
      </c>
      <c r="G256" s="23"/>
      <c r="H256" s="42"/>
      <c r="I256" s="42"/>
      <c r="J256" s="42"/>
      <c r="K256" s="42"/>
      <c r="L256" s="88"/>
    </row>
    <row r="257" spans="1:17" x14ac:dyDescent="0.25">
      <c r="A257" s="23"/>
      <c r="B257" s="77" t="s">
        <v>146</v>
      </c>
      <c r="C257" s="40" t="s">
        <v>171</v>
      </c>
      <c r="D257" s="31">
        <f>AVERAGE(E34:E158)</f>
        <v>16.223200000000002</v>
      </c>
      <c r="E257" s="31">
        <f>AVERAGE(E159:E233)</f>
        <v>17.378666666666664</v>
      </c>
      <c r="F257" s="31">
        <f>AVERAGE(E34:E233)</f>
        <v>16.656500000000001</v>
      </c>
      <c r="G257" s="23"/>
      <c r="H257" s="42"/>
      <c r="I257" s="42"/>
      <c r="J257" s="42"/>
      <c r="K257" s="42"/>
      <c r="L257" s="88"/>
      <c r="P257" s="66"/>
    </row>
    <row r="258" spans="1:17" x14ac:dyDescent="0.25">
      <c r="A258" s="23"/>
      <c r="B258" s="77" t="s">
        <v>146</v>
      </c>
      <c r="C258" s="40" t="s">
        <v>233</v>
      </c>
      <c r="D258" s="31">
        <f>STDEVA(E34:E158)</f>
        <v>1.0816755222726784</v>
      </c>
      <c r="E258" s="31">
        <f>STDEVA(E159:E233)</f>
        <v>1.029863981222676</v>
      </c>
      <c r="F258" s="31">
        <f>STDEVA(E34:E233)</f>
        <v>1.199144481468845</v>
      </c>
      <c r="G258" s="23"/>
      <c r="H258" s="42"/>
      <c r="I258" s="42"/>
      <c r="J258" s="42"/>
      <c r="K258" s="42"/>
      <c r="L258" s="88"/>
      <c r="P258" s="66"/>
    </row>
    <row r="259" spans="1:17" x14ac:dyDescent="0.25">
      <c r="A259" s="23"/>
      <c r="B259" s="23"/>
      <c r="C259" s="74"/>
      <c r="D259" s="23"/>
      <c r="E259" s="23"/>
      <c r="F259" s="23"/>
      <c r="G259" s="23"/>
      <c r="H259" s="42"/>
      <c r="I259" s="42"/>
      <c r="J259" s="42"/>
      <c r="K259" s="42"/>
      <c r="L259" s="88"/>
    </row>
    <row r="260" spans="1:17" x14ac:dyDescent="0.25">
      <c r="A260" s="42"/>
      <c r="B260" s="42"/>
      <c r="C260" s="40"/>
      <c r="D260" s="42"/>
      <c r="E260" s="42"/>
      <c r="F260" s="42"/>
      <c r="G260" s="42"/>
      <c r="H260" s="42"/>
      <c r="I260" s="42"/>
      <c r="J260" s="42"/>
      <c r="K260" s="42"/>
      <c r="L260" s="88"/>
      <c r="P260" s="66"/>
      <c r="Q260" s="42"/>
    </row>
    <row r="261" spans="1:17" x14ac:dyDescent="0.25">
      <c r="A261" s="42"/>
      <c r="B261" s="42"/>
      <c r="C261" s="40"/>
      <c r="D261" s="42"/>
      <c r="E261" s="42"/>
      <c r="F261" s="42"/>
      <c r="G261" s="42"/>
      <c r="H261" s="42"/>
      <c r="I261" s="42"/>
      <c r="J261" s="42"/>
      <c r="K261" s="42"/>
      <c r="L261" s="88"/>
      <c r="P261" s="66"/>
      <c r="Q261" s="42"/>
    </row>
    <row r="262" spans="1:17" x14ac:dyDescent="0.25">
      <c r="A262" s="42"/>
      <c r="B262" s="42"/>
      <c r="C262" s="40"/>
      <c r="D262" s="42"/>
      <c r="E262" s="42"/>
      <c r="F262" s="42"/>
      <c r="G262" s="42"/>
      <c r="H262" s="42"/>
      <c r="I262" s="42"/>
      <c r="J262" s="42"/>
      <c r="K262" s="42"/>
      <c r="L262" s="88"/>
      <c r="Q262" s="42"/>
    </row>
    <row r="263" spans="1:17" x14ac:dyDescent="0.25">
      <c r="L263" s="88"/>
      <c r="P263" s="66"/>
    </row>
  </sheetData>
  <phoneticPr fontId="26" type="noConversion"/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workbookViewId="0">
      <selection activeCell="C16" sqref="C16"/>
    </sheetView>
  </sheetViews>
  <sheetFormatPr defaultRowHeight="15" x14ac:dyDescent="0.25"/>
  <cols>
    <col min="1" max="1" width="227.7109375" bestFit="1" customWidth="1"/>
  </cols>
  <sheetData>
    <row r="1" spans="1:1" ht="31.5" customHeight="1" x14ac:dyDescent="0.25"/>
    <row r="2" spans="1:1" x14ac:dyDescent="0.25">
      <c r="A2" s="102"/>
    </row>
    <row r="3" spans="1:1" x14ac:dyDescent="0.25">
      <c r="A3" s="102"/>
    </row>
    <row r="36" spans="1:1" ht="30" x14ac:dyDescent="0.25">
      <c r="A36" s="103" t="s">
        <v>844</v>
      </c>
    </row>
  </sheetData>
  <phoneticPr fontId="2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Captions</vt:lpstr>
      <vt:lpstr>El. Append. 1 Localities</vt:lpstr>
      <vt:lpstr>El. Append. 2 AFLP</vt:lpstr>
      <vt:lpstr>El. Append. 3 Genome size</vt:lpstr>
      <vt:lpstr>El. Append. 4 Genomic GC %</vt:lpstr>
      <vt:lpstr>El. Append. 5 Achene</vt:lpstr>
      <vt:lpstr>El. Append. 6 Corolla</vt:lpstr>
      <vt:lpstr>El. Append. 7 Pappus</vt:lpstr>
      <vt:lpstr>El. Append. 8 PCoA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Zdeněk Kaplan</cp:lastModifiedBy>
  <cp:revision/>
  <dcterms:created xsi:type="dcterms:W3CDTF">2017-09-26T09:09:06Z</dcterms:created>
  <dcterms:modified xsi:type="dcterms:W3CDTF">2018-12-19T15:48:03Z</dcterms:modified>
  <cp:category/>
  <cp:contentStatus/>
</cp:coreProperties>
</file>